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45" windowWidth="9930" windowHeight="9840" tabRatio="831" activeTab="3"/>
  </bookViews>
  <sheets>
    <sheet name="ОП 1 - 1" sheetId="1" r:id="rId1"/>
    <sheet name="ОП 1 - 2" sheetId="2" r:id="rId2"/>
    <sheet name="ОП 1 - 3" sheetId="3" r:id="rId3"/>
    <sheet name="Обобщена КСС" sheetId="4" r:id="rId4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<sst xmlns="http://schemas.openxmlformats.org/spreadsheetml/2006/main" count="829" uniqueCount="342">
  <si>
    <t>№</t>
  </si>
  <si>
    <t>СМР</t>
  </si>
  <si>
    <t>м1</t>
  </si>
  <si>
    <t>Ед.м</t>
  </si>
  <si>
    <t>м2</t>
  </si>
  <si>
    <t>м3</t>
  </si>
  <si>
    <t>Кол-во</t>
  </si>
  <si>
    <t>Товарене и извозване на строителни отпадъци на 25 км</t>
  </si>
  <si>
    <t>Новопроектирани настилки</t>
  </si>
  <si>
    <t>Демонтаж на бордюри</t>
  </si>
  <si>
    <t>Уплътняване и подравняване на земното легло</t>
  </si>
  <si>
    <t>Подготвителни работи</t>
  </si>
  <si>
    <t>кг</t>
  </si>
  <si>
    <t>Ед. Цена</t>
  </si>
  <si>
    <t xml:space="preserve">Стойност </t>
  </si>
  <si>
    <t xml:space="preserve">Доставка и насипване с уплътняване на чакъл  фракция 0-63мм H=15см </t>
  </si>
  <si>
    <t>Изкоп за полагане на бордюри и разделителни ивици (ръчно)</t>
  </si>
  <si>
    <t>Бетон В15 за подложка и гръб за бордюри и разделителни ивици</t>
  </si>
  <si>
    <t>Посипка с кварцов пясък-павета</t>
  </si>
  <si>
    <r>
      <t>ВЪЗЛОЖИТЕЛ</t>
    </r>
    <r>
      <rPr>
        <sz val="11"/>
        <rFont val="Times New Roman"/>
        <family val="1"/>
      </rPr>
      <t>: Община Карлово, ул.Петко Събев 1, ПК 5300, гр. Карлово</t>
    </r>
  </si>
  <si>
    <t>бр</t>
  </si>
  <si>
    <t>Демонтаж на тротоарни плочи</t>
  </si>
  <si>
    <r>
      <t xml:space="preserve">ЕТАП 1: </t>
    </r>
    <r>
      <rPr>
        <sz val="11"/>
        <rFont val="Times New Roman"/>
        <family val="1"/>
      </rPr>
      <t>Реконструкция и рехабилитация на участък от ул. "Ген. Карцов" с обхват от ул. "Ген. Заимов" до ул. "Тодор и Ана Пулеви", включващ  ПИ 9534 и ПИ 9554 по плана  на град  Карлово, община Карлово и нова светофарна уредба.</t>
    </r>
  </si>
  <si>
    <t>Новопроектирана тротоарна настилка-тактилни плочи за внимание 30/30/6 см, доставка и полагане</t>
  </si>
  <si>
    <t>Новопроектирана тротоарна настилка-тактилни плочи за информация 30/30/6 см, доставка и полагане</t>
  </si>
  <si>
    <t>Новопроектирана настилка от пътни ивици, доставка и полагане</t>
  </si>
  <si>
    <t>Пренареждане на съществуваща настилка от пътни ивици</t>
  </si>
  <si>
    <t>Изкопно/насипни работи за подравняване на основата и вертикално планиране</t>
  </si>
  <si>
    <t>Доставка и полагане на циментопясъчен разтвор -4/6 см</t>
  </si>
  <si>
    <t>Доставка и полагане на подложка от пясък 8 см.</t>
  </si>
  <si>
    <t>Демонтаж и обратен монтаж на решетки за английски дворове</t>
  </si>
  <si>
    <t>Изземване на съществуващ подложен пласт (прието средно 40 см) и извозване на депо</t>
  </si>
  <si>
    <t>ЧАСТ: Архитектура</t>
  </si>
  <si>
    <t>ЧАСТ: Водопровод и Канализация</t>
  </si>
  <si>
    <t>Машинен изкоп с багер на транспорт</t>
  </si>
  <si>
    <t>Ръчен изкоп укрепен с ширина над1,20 м и Н до 4,00м</t>
  </si>
  <si>
    <t>Направа на плътно укрепване и разкрепване на изкоп</t>
  </si>
  <si>
    <t>Разриване на депо с булдозер</t>
  </si>
  <si>
    <t>Разтоварване от камион на з.м.</t>
  </si>
  <si>
    <t xml:space="preserve">Доставка на нестандартна баластра за обратна засипка </t>
  </si>
  <si>
    <t>Доставка и полагане на тръби ф 200 мм ПП</t>
  </si>
  <si>
    <t>мл</t>
  </si>
  <si>
    <t>Доставка и полагане на тръби ф 300 мм ПП</t>
  </si>
  <si>
    <t>Доставка и полагане на стб. пръстени с Н = 0,35 м;ф1000 БДС EN 1917:2003 +АC:2007</t>
  </si>
  <si>
    <t>Доставка и полагане на стб. пръстени с Н = 0,70 м;ф1000 БДС EN 1917:2003 +АC:2007</t>
  </si>
  <si>
    <t>Доставка и монтаж на преходна гривна ф 1000/600</t>
  </si>
  <si>
    <t>Доставка и монтаж на подложна плоча</t>
  </si>
  <si>
    <t>Доставка и монтаж на самонивелиращ се чугунен капак ф 600 мм за РШ БДС ЕN 124:2003</t>
  </si>
  <si>
    <t>Доставка и монтаж на чугунени стъпала EN 13101:2003</t>
  </si>
  <si>
    <t>Доставка и полагане на цим. замазка</t>
  </si>
  <si>
    <t>Доставка и монтаж на муфа ф200 ПП</t>
  </si>
  <si>
    <t>Доставка и монтаж на гумени уплатнения ф200</t>
  </si>
  <si>
    <t>Доставка и монтаж на муфа ф300 ПП</t>
  </si>
  <si>
    <t>Доставка и монтаж на гумени уплатнения ф300</t>
  </si>
  <si>
    <t>Демонтаж на ф400-бетон тръби</t>
  </si>
  <si>
    <t>Демонтаж на ревизионни шахти ф1000   H 2/4м</t>
  </si>
  <si>
    <t>Доставка и монтаж на бет.тр. ТМ 400 по БДС 17004/89 за У.О. – единичен и двоен двуставен</t>
  </si>
  <si>
    <t>Доставка и монтаж на чугунени решетки за УО 45/40</t>
  </si>
  <si>
    <t>Направа на опорни блокове</t>
  </si>
  <si>
    <t>Направа на кофраж за опорни блокове</t>
  </si>
  <si>
    <t>Доставка на бетон В12,5  за опорни блокове</t>
  </si>
  <si>
    <t>Укрепване на гърне за ПХ 70/80</t>
  </si>
  <si>
    <t>Укрепване на гърне за ТСК</t>
  </si>
  <si>
    <t>Укрепване на гърне за СК с охр. гарнитура</t>
  </si>
  <si>
    <t>Доставка и полагане на тръби ПЕВП 100, PN 10,ф 140</t>
  </si>
  <si>
    <t>Доставка и полагане на тръби ПЕВП 100, PN 10,ф 32</t>
  </si>
  <si>
    <t>Доставка и полагане на тръби ПЕВП 100, PN 10,ф 25</t>
  </si>
  <si>
    <t>Тройник  140/90/140ПЕВП</t>
  </si>
  <si>
    <t>бр.</t>
  </si>
  <si>
    <t>Предфланшова връзка ∅140 ПЕВП</t>
  </si>
  <si>
    <t>Предфланшова връзка ∅90 ПЕВП</t>
  </si>
  <si>
    <t>Свободен фланец DN125</t>
  </si>
  <si>
    <t>Свободен фланец DN80</t>
  </si>
  <si>
    <t>Намалител ∅140/90</t>
  </si>
  <si>
    <t>Коляно  90° ∅140</t>
  </si>
  <si>
    <t>Коляно  30° ∅140</t>
  </si>
  <si>
    <t>Коляно  90° ∅90</t>
  </si>
  <si>
    <t>Коляно  90° ∅30</t>
  </si>
  <si>
    <t>Коляно с пета 90° DN80-чугун</t>
  </si>
  <si>
    <t>Жибо с голям обхват DN80-чугун</t>
  </si>
  <si>
    <t>Коляно 90° БМВ ∅32/  1 1/4" с вътр.резба</t>
  </si>
  <si>
    <t>Коляно 90° БМВ ∅25 / 1" с вътр.резба</t>
  </si>
  <si>
    <t>Водовземна скоба ∅140/1 1/4"</t>
  </si>
  <si>
    <t>Водовземна скоба ∅140/ 1"</t>
  </si>
  <si>
    <t>Нипел 1 1/4"</t>
  </si>
  <si>
    <t>Нипел  1"</t>
  </si>
  <si>
    <t>Преход БМВ с външна резба ∅32/ 1 1/4"</t>
  </si>
  <si>
    <t>Преход БМВ с външна резба ∅25/ 1"</t>
  </si>
  <si>
    <t>СК DN125 с гърне и охр.гарнитура</t>
  </si>
  <si>
    <t>СК DN80 с гърне и охр.гарнитура</t>
  </si>
  <si>
    <t>ТСК 1 1/4" с гърне и охр. Гарнитура</t>
  </si>
  <si>
    <t>ТСК 1" с гърне и охр. Гарнитура</t>
  </si>
  <si>
    <t xml:space="preserve">Пожарен хидрант 70 / 80 </t>
  </si>
  <si>
    <t>Опорен бетонов блок</t>
  </si>
  <si>
    <t>ВСИЧКО:</t>
  </si>
  <si>
    <t>Извозване на земни маси със самосвал на 15 км</t>
  </si>
  <si>
    <t>Натоварване на камион з.м. от ръчен изкоп х 1,20-механизирано</t>
  </si>
  <si>
    <t>Извозване с камион на з.м. на 15 км.и БЗМ на самосвал</t>
  </si>
  <si>
    <t>Уплътняване нестанд. баластра на пластове по 30 см.30%р.+70%мех.</t>
  </si>
  <si>
    <t>Доставка и полагане на пясък за подложка и кожух, вкл.транспорт</t>
  </si>
  <si>
    <t>Доставка и полагане на бетон В 20 за ревиз. шахти, вкл.транспорт</t>
  </si>
  <si>
    <t>Канализция</t>
  </si>
  <si>
    <t>Водопровод</t>
  </si>
  <si>
    <t>І. Строителни работи</t>
  </si>
  <si>
    <t>Ръчен изкоп укрепен с ширина до 2,00м и дълбочина до 2,00 м</t>
  </si>
  <si>
    <t>Извозване на земни почви със самосвал на 15 км</t>
  </si>
  <si>
    <t>Натоварване на камион от ръчен изкоп х 1,20-разбухната, механизирано</t>
  </si>
  <si>
    <t>Извозване с камион на 15 км и БЗМ със самосвал</t>
  </si>
  <si>
    <t>Разтоварване от камион</t>
  </si>
  <si>
    <t>Доставка и полагане на пясък за подложка под тръби и за насип над тръби 0,20 м 23 км</t>
  </si>
  <si>
    <t>Обратна засипка с нестандартна баластра, вкл. превоз и уплътняване на пластове по 30 см 23 км 30% р. + 70% мех.</t>
  </si>
  <si>
    <t xml:space="preserve">Временен водопровод </t>
  </si>
  <si>
    <t>II. Монтажни работи</t>
  </si>
  <si>
    <t>Доставка и полагане на тръби ПЕВП 100, PN 10,ф 90</t>
  </si>
  <si>
    <t>Водочерпене по време на строителството</t>
  </si>
  <si>
    <t>мсм</t>
  </si>
  <si>
    <t>III.ФАСОННИ ЧАСТИ</t>
  </si>
  <si>
    <t>Тройник  90/90 ПЕВП</t>
  </si>
  <si>
    <t>IV. АРМАТУРА</t>
  </si>
  <si>
    <t>Новопроектирана тротоарна настилка от гранитни павета 9/9/9 см (без доставка на паветата)</t>
  </si>
  <si>
    <t>Доставка и полагане на уличен вибропресован бордюр тип 1-70/25/15 см, включително  фугиране</t>
  </si>
  <si>
    <t>ЧАСТ: ЕЛЕКТРО</t>
  </si>
  <si>
    <t>Трасиране канална мрежа в равнинен терен</t>
  </si>
  <si>
    <t>m</t>
  </si>
  <si>
    <t>Направа изкоп  1,3/1,0 m с заривне, уплатняване кат.3</t>
  </si>
  <si>
    <t>Направа кабелна шахта 1100/1100/1400 mm с алуминиев  капак за вграждане на настилка силови кабели</t>
  </si>
  <si>
    <t>Направа кабелна шахта 1100/1100/1400 mm с алуминиев  капак за вграждане на настилка слаботокови кабели</t>
  </si>
  <si>
    <t>Доставка KOPOFLEX тръба Ф160 mm</t>
  </si>
  <si>
    <t>Доставка KOPOFLEX тръба Ф110 mm</t>
  </si>
  <si>
    <t>Полагане KOPOFLEX тръба Ф160 mm в изкоп с бетонов кожух</t>
  </si>
  <si>
    <t>Полагане KOPOFLEX тръба Ф110 mm в изкоп с бетонов кожух</t>
  </si>
  <si>
    <t>Направа на Бетонов кожух</t>
  </si>
  <si>
    <t>Всичко по чат "Електро"</t>
  </si>
  <si>
    <t xml:space="preserve">ЧАСТ: ПАРКОУСТРОЙСТВО И БЛАГОУСТРОЙСТВО </t>
  </si>
  <si>
    <t>I.ПОДГОТОВКА И ОБРАБОТКА НА ПОЧВАТА-агротехнически мероприятия</t>
  </si>
  <si>
    <t>Премахване /отсичане и изкореняване/ на съществуващи дървесни екземпляри /без декорат.ефект и в лошо състояние и дървета,които са в конфронтация с новото проектно решение/,извозване на растителен и др.отпад извън територията на обекта до сметище</t>
  </si>
  <si>
    <t>II.ДЕКОРАТИВНИ РАСТЕНИЯ :</t>
  </si>
  <si>
    <t xml:space="preserve">Широколистни дървета </t>
  </si>
  <si>
    <t xml:space="preserve">Труд </t>
  </si>
  <si>
    <t>Засаждане на широколистни дървета 7-9 г. в дупки 80/80/80см</t>
  </si>
  <si>
    <t>Дървени колове: без кора, инпрегнирани, със заострен връх,250см,Ф8/10, за укрепване на широколистни дървета-по 2бр. на дърво</t>
  </si>
  <si>
    <t>Колани за дървета -черен, неразграждащ се,ширина на лентата 30мм</t>
  </si>
  <si>
    <t>л.м.</t>
  </si>
  <si>
    <t>Материал-вид,размер:</t>
  </si>
  <si>
    <t xml:space="preserve">Acer platanoides "Crimson King" размер Ф6/8, h200/250 </t>
  </si>
  <si>
    <t>бр. контейнер</t>
  </si>
  <si>
    <t>Platanus orientalis - Ф6/8, h200/250</t>
  </si>
  <si>
    <t>Platanus acerifolia "Alphens Globe" - Ф8/10, HT200, h220/250</t>
  </si>
  <si>
    <t xml:space="preserve">Tilia cordata h200/250 </t>
  </si>
  <si>
    <t>Брой</t>
  </si>
  <si>
    <t>РАЗМЕРИ НА ШИРОКОЛ.ДЪРВЕТА:</t>
  </si>
  <si>
    <t>ф-обиколка на стъблото ,HT-височина на присадката,h-обща височина на дървото,d-диаметър на короната</t>
  </si>
  <si>
    <t xml:space="preserve">Иглолистни дървета </t>
  </si>
  <si>
    <t xml:space="preserve">Засаждане на стандартно средноразмерни декоративни фиданки иглолистни 10-12г. в дупки 80/80/80 </t>
  </si>
  <si>
    <t xml:space="preserve">Picea pungens "Balaton" 125/150 </t>
  </si>
  <si>
    <t xml:space="preserve">Живи плетове </t>
  </si>
  <si>
    <t>Засаждане на живи плетове в канавка 50/40см</t>
  </si>
  <si>
    <t>Prunus laurocerassus "Kleopatra"-начин на засаждане през 60см,едноредово - 60/80</t>
  </si>
  <si>
    <t xml:space="preserve">III.ИЗГРАЖДАНЕ НА ТРЕВНИ ПЛОЩИ </t>
  </si>
  <si>
    <t>Подготовка на почвата :  подравняване на терена,тревна смеска,сеитба</t>
  </si>
  <si>
    <t xml:space="preserve">Първа коситба на новоизградените тревни площи </t>
  </si>
  <si>
    <t>Всичко по част "Паркоустройство и Благоустройство"</t>
  </si>
  <si>
    <t>ЧАСТ: ИЗГРАЖДАНЕ НА СВЕТОФАРНА УРЕДБА НА КРЪСТОВИЩЕТО С УЛ."А. СТАМБОЛИЙСКИ-конструкция"</t>
  </si>
  <si>
    <t>Изкоп за фундаменти ръчен</t>
  </si>
  <si>
    <t>Пренасяне на земни почви с количка на 5 м</t>
  </si>
  <si>
    <t>Обратен насип</t>
  </si>
  <si>
    <t>Транспорт с камион на земни маси с натоварване</t>
  </si>
  <si>
    <t>Армировка за фундаменти</t>
  </si>
  <si>
    <t>Бетон за фундаменти В20</t>
  </si>
  <si>
    <t>Подливка В25 заедно с кофраж за нея</t>
  </si>
  <si>
    <t>Доставка, заготовка и монтаж на стоманени елементи</t>
  </si>
  <si>
    <t>Грундиране и блажно боядисване</t>
  </si>
  <si>
    <t>Доставка,транспорт и м-ж на анк.болтове, монтажни болтове,гайки и шайби по детайлите</t>
  </si>
  <si>
    <t>Всичко по част "Светофарна уредба"</t>
  </si>
  <si>
    <t>ЧАСТ: ПЪТНА</t>
  </si>
  <si>
    <t>Почистване строителна площадка</t>
  </si>
  <si>
    <t>m2</t>
  </si>
  <si>
    <t>Разваляне на паважна настилка</t>
  </si>
  <si>
    <t>Разваляне на асфалтобетонова настилка</t>
  </si>
  <si>
    <t>Разваляне на бетонова настилка</t>
  </si>
  <si>
    <t>Плътен асфалтобетон - 4 cm</t>
  </si>
  <si>
    <t>t</t>
  </si>
  <si>
    <t>Неплътен асфалтобетон - 6 cm</t>
  </si>
  <si>
    <t>Несортиран трошен камък за подравняване на пътна основа</t>
  </si>
  <si>
    <t>m3</t>
  </si>
  <si>
    <t>Първи битумен разлив</t>
  </si>
  <si>
    <t>Втори битумен разлив</t>
  </si>
  <si>
    <t>Бетонови ивици (вкл. цим.-пяс.р-р и подл. бетон В15)</t>
  </si>
  <si>
    <t>Повдигане/сваляне на дъждоприемни шахти</t>
  </si>
  <si>
    <t>Пътни знаци</t>
  </si>
  <si>
    <t>Хоризонтална маркировка</t>
  </si>
  <si>
    <t>Всичко по част "Пътна"</t>
  </si>
  <si>
    <t>Доставка и полагане на градински вибропресован бордюр 8/16/50 см, включително фугиране</t>
  </si>
  <si>
    <t>Доставка и полагане на настилка от сив гнайс с размери 80/40, 80/30 и 80/20, по проектно решение-план настилки</t>
  </si>
  <si>
    <r>
      <t>m</t>
    </r>
    <r>
      <rPr>
        <sz val="10"/>
        <rFont val="Calibri"/>
        <family val="2"/>
      </rPr>
      <t>₃</t>
    </r>
  </si>
  <si>
    <t>ОБЩА СТОЙНОСТ НА ЕТАП 1 без ДДС</t>
  </si>
  <si>
    <r>
      <t xml:space="preserve">ЕТАП 2: </t>
    </r>
    <r>
      <rPr>
        <sz val="11"/>
        <rFont val="Times New Roman"/>
        <family val="1"/>
      </rPr>
      <t xml:space="preserve">Реконструкция и рехабилитация на участък ул. "Ген. Карцов" с обхват от ул. "Тодор и Ана Пулеви" до ул. "Раковска" включващ ПИ 9533, ПИ 9534 по плана  на град  Карлово, община Карлово
</t>
    </r>
  </si>
  <si>
    <t>Новопроектирана тротоарна настилка от гранитни павета 9/9/9 см</t>
  </si>
  <si>
    <t>Новопроектирана тротоарна настилка-формовани гнайсови плочи, доставка и полагане</t>
  </si>
  <si>
    <t>Настилка от паваж-пешеходна зона</t>
  </si>
  <si>
    <t xml:space="preserve">Доставка и монтаж на антипаркинг елемент </t>
  </si>
  <si>
    <t>Доставка и полагане на пясък за подложка и кожух под вкопани и изведени водосточни тръби</t>
  </si>
  <si>
    <t>Доставка и полагане на тръби ф110 SN 4 PVC</t>
  </si>
  <si>
    <t>Коляно  90° ф110 SN 4 PVC</t>
  </si>
  <si>
    <t>ОБЩА СТОЙНОСТ НА ЕТАП 2 без ДДС</t>
  </si>
  <si>
    <r>
      <t xml:space="preserve">ЕТАП 3: </t>
    </r>
    <r>
      <rPr>
        <sz val="11"/>
        <rFont val="Times New Roman"/>
        <family val="1"/>
      </rPr>
      <t>Реконструкция и рехабилитация на участък от бул. "Освобождение" с обхват от ул. "Раковска" до ул. "Стражата", включващ ПИ 9537, ПИ 9540 и ПИ 1189 по плана  на град  Карлово, община Карлово</t>
    </r>
  </si>
  <si>
    <t xml:space="preserve">   Kоличественo Стойностна Сметка </t>
  </si>
  <si>
    <t>Почистване на строителната площадка</t>
  </si>
  <si>
    <t>Демонтаж на тротоарна настилка</t>
  </si>
  <si>
    <t>m'</t>
  </si>
  <si>
    <t>Разваляне на декоративна бет.стена</t>
  </si>
  <si>
    <t>Изкопно-насипни  работи за осигуряване на необходимите коти под нови настилки</t>
  </si>
  <si>
    <t>Подравняване и уплътняване  на земното легло</t>
  </si>
  <si>
    <t>Товарене и извозване на строителни отпадъци до 15 км</t>
  </si>
  <si>
    <t>Товарене и извозване на земни маси до 15 км</t>
  </si>
  <si>
    <t>Реновиране на съществуваща настилка от плочи гнайс</t>
  </si>
  <si>
    <t>Доставка и полагане на новопроектирана тротоарна настилка -формовани гнайсови плочи 4 см-вида, размерите и начина на редене са показани на план настилки</t>
  </si>
  <si>
    <t>Доставка и полагане на настилка от  тротоарни плочи  30/30/6 см</t>
  </si>
  <si>
    <t>Доставка и полагане на тактилна ивица от плочки 30/30/6 см; цвят оранжев, вида, размерите и начина на редене са показани на план настилки</t>
  </si>
  <si>
    <t>Доставка и полагане на настилка от вибропресовани бетонни изделия 10/20/6 см, предвидени за пешеходци, цвят жълт; вида, размерите и начина на редене са показани на план настилки</t>
  </si>
  <si>
    <t>Доставка и полагане на настилка от вибропресовани бетонни изделия 10/20/8 см, предвидени за автомобили, цвят жълт; вида, размерите и начина на редене са показани на план настилки</t>
  </si>
  <si>
    <t>Доставка и полагане на настилка от вибропресовани бетонни изделия 10/20/6 см без фаска, предвидени за велоалея, цвят червен;  показани на план настилки</t>
  </si>
  <si>
    <t>Доставка и полагане на настилка от перфорирани изделия за паркинг на тревна фуга</t>
  </si>
  <si>
    <t>Доставка и полагане на пътни ивици 15/29/8 cм, за окрайчване на велоалея</t>
  </si>
  <si>
    <t>Доставка и полагане на градински бордюр 8/50/16 см, включително фугиране</t>
  </si>
  <si>
    <t>Доставка и послойно насипване с уплътняване на чакъл с фракция 0-63мм H=10-12 см, вкл задаване на проектните  наклони в последния слой</t>
  </si>
  <si>
    <t>Доставка и полагане на подложка от пясък 2-4 см с уплътняване</t>
  </si>
  <si>
    <t>Доставка и полагане на подложка от циментопясъчен разтвор 4 см -тактилни  ивици, велоалея</t>
  </si>
  <si>
    <t>Посипка с пресят пясък</t>
  </si>
  <si>
    <t>Насипване на хумус -паркинг</t>
  </si>
  <si>
    <t>Изкоп за полагане  градински бордюри (ръчно)</t>
  </si>
  <si>
    <t>Бетон за подложка и гръб на градински бордюри и пътни ивици</t>
  </si>
  <si>
    <t>Всичко по част "Архитектура"</t>
  </si>
  <si>
    <t>ул. Генерал Карцов</t>
  </si>
  <si>
    <t>Фрезоване на асфалтобетонова настилка до 5 cm</t>
  </si>
  <si>
    <t>Разваляне на бордюри</t>
  </si>
  <si>
    <t>Плътен асфалтобетон - min 4 cm</t>
  </si>
  <si>
    <t>Битумен разлив</t>
  </si>
  <si>
    <t xml:space="preserve">Бордюри 15/25 </t>
  </si>
  <si>
    <t>Подложен бетон В15 за бордюри</t>
  </si>
  <si>
    <t>Пътни знаци велоалея</t>
  </si>
  <si>
    <t>Подмяна на светофарна урердба</t>
  </si>
  <si>
    <t>ремонтни СМР за част ВиК</t>
  </si>
  <si>
    <t>Рязане на асфалтова настилка</t>
  </si>
  <si>
    <t>м.л.</t>
  </si>
  <si>
    <t>Разбиване на асфалтова настилка - механизирано, вкл.натоварване</t>
  </si>
  <si>
    <r>
      <t>м</t>
    </r>
    <r>
      <rPr>
        <vertAlign val="superscript"/>
        <sz val="12"/>
        <rFont val="Times New Roman"/>
        <family val="1"/>
      </rPr>
      <t>2</t>
    </r>
  </si>
  <si>
    <t>Натоварване на строителни отпадъци</t>
  </si>
  <si>
    <r>
      <t>м</t>
    </r>
    <r>
      <rPr>
        <vertAlign val="superscript"/>
        <sz val="12"/>
        <rFont val="Arial Narrow"/>
        <family val="2"/>
      </rPr>
      <t>3</t>
    </r>
  </si>
  <si>
    <t>Извозване на строителни отпадъци</t>
  </si>
  <si>
    <t>Трошен камък -0-18</t>
  </si>
  <si>
    <t>Трошен камък -0-63</t>
  </si>
  <si>
    <t>Доставка и полагане на неплътен асфалтобетон с дебелина на пласта 4см, включително битумен разлив и всички разходи</t>
  </si>
  <si>
    <t>локално платно</t>
  </si>
  <si>
    <t>Подравняване на същ. пътна основа</t>
  </si>
  <si>
    <t>Пренареждане на паважна настилка</t>
  </si>
  <si>
    <t>Пясък за изравнителна подложка  и уплътняване на паваж</t>
  </si>
  <si>
    <t>паркинг</t>
  </si>
  <si>
    <t>Разваляне на тротоарна настилка</t>
  </si>
  <si>
    <t>Изкоп за нова пътна конструкция</t>
  </si>
  <si>
    <t>Несортиран трошен камък - 35 cm</t>
  </si>
  <si>
    <t>Новопроектирана пътна настилка от гранитни павета 9/9/9 см</t>
  </si>
  <si>
    <t>Пясък за подложка и уплътняване на паваж</t>
  </si>
  <si>
    <t>Направа изкоп  1,3/1,0 m със зариване, уплътняване кат.3</t>
  </si>
  <si>
    <t>Направа на пясъчка възглавница</t>
  </si>
  <si>
    <t>ЧАСТ: ВиК</t>
  </si>
  <si>
    <r>
      <t>м</t>
    </r>
    <r>
      <rPr>
        <vertAlign val="superscript"/>
        <sz val="11"/>
        <rFont val="Times New Roman"/>
        <family val="1"/>
      </rPr>
      <t>3</t>
    </r>
  </si>
  <si>
    <r>
      <t>м</t>
    </r>
    <r>
      <rPr>
        <vertAlign val="superscript"/>
        <sz val="11"/>
        <rFont val="Times New Roman"/>
        <family val="1"/>
      </rPr>
      <t>2</t>
    </r>
  </si>
  <si>
    <r>
      <t xml:space="preserve">Извозване на земни почви със самосвал на </t>
    </r>
    <r>
      <rPr>
        <b/>
        <sz val="11"/>
        <rFont val="Times New Roman"/>
        <family val="1"/>
      </rPr>
      <t>15 км</t>
    </r>
  </si>
  <si>
    <r>
      <t>Натоварване на камион от ръчен изкоп х 1,20-</t>
    </r>
    <r>
      <rPr>
        <b/>
        <sz val="11"/>
        <rFont val="Times New Roman"/>
        <family val="1"/>
      </rPr>
      <t>разбухната, механизирано</t>
    </r>
  </si>
  <si>
    <r>
      <t xml:space="preserve">Извозване с камион на </t>
    </r>
    <r>
      <rPr>
        <b/>
        <sz val="11"/>
        <rFont val="Times New Roman"/>
        <family val="1"/>
      </rPr>
      <t>15 км и БЗМ със самосвал</t>
    </r>
  </si>
  <si>
    <r>
      <t xml:space="preserve">Доставка и полагане на пясък за подложка под тръби и за насип над тръби 0,20 м </t>
    </r>
    <r>
      <rPr>
        <b/>
        <sz val="11"/>
        <rFont val="Times New Roman"/>
        <family val="1"/>
      </rPr>
      <t>23 км</t>
    </r>
  </si>
  <si>
    <r>
      <t xml:space="preserve">Обратна засипка с нестандартна баластра, вкл. превоз и уплътняване на пластове по 30 см </t>
    </r>
    <r>
      <rPr>
        <b/>
        <sz val="11"/>
        <rFont val="Times New Roman"/>
        <family val="1"/>
      </rPr>
      <t>23 км 30% р. + 70% мех.</t>
    </r>
  </si>
  <si>
    <t>Демонтаж на етернитов водопровод</t>
  </si>
  <si>
    <t>III.Фасонни части</t>
  </si>
  <si>
    <t>Намалител 110/90 ПЕВП</t>
  </si>
  <si>
    <t>Жибо с голям обхват DN100-чугун</t>
  </si>
  <si>
    <t>IV. Арматура</t>
  </si>
  <si>
    <t>Всичко по част "ВиК"</t>
  </si>
  <si>
    <t>V.Отводняване</t>
  </si>
  <si>
    <t>Ръчен неукрепен изкоп с ширина до 1,10 м и дълбочина до 4,00м</t>
  </si>
  <si>
    <t>Извозване на земни почви със самосвал</t>
  </si>
  <si>
    <t>Натоварване на земни маси от ръчен изкоп на камион х 1,2</t>
  </si>
  <si>
    <t>Извозване с камион на з.м. до 15 км</t>
  </si>
  <si>
    <t>Разтоварване на з.м от камион</t>
  </si>
  <si>
    <t>Доставка на пясък и полагане- подложен</t>
  </si>
  <si>
    <t>Доставка на пясък и полагане на пясъчна засипка</t>
  </si>
  <si>
    <t xml:space="preserve">Доставка и полагане на бетон C12/15 за уличен отток </t>
  </si>
  <si>
    <t>Доставка на нестандартна баластра за обратна засипка</t>
  </si>
  <si>
    <t>Уплътняване на нест.баластра на пластове по 40 см. и пясък</t>
  </si>
  <si>
    <t>Доставка и полагане на ПП тръби ф160 SN8</t>
  </si>
  <si>
    <t>Доставка и монтаж на муфа ф160 ПП SN8</t>
  </si>
  <si>
    <t>Доставка и полагане на ПП тръби ф200 SN8</t>
  </si>
  <si>
    <t>Доставка и монтаж на муфа ф200 ПП SN8</t>
  </si>
  <si>
    <t>Доставка и полагане на ПП тръби ф250 SN8</t>
  </si>
  <si>
    <t>Доставка и монтаж на муфа ф250 ПП SN8</t>
  </si>
  <si>
    <t>Доставка и монтаж на гумени уплатнения ф250</t>
  </si>
  <si>
    <t>Доставка и монтаж на ПП УО и чугунена решетка D400</t>
  </si>
  <si>
    <t>Доставка и монтаж на дъждоприемни решетки D400</t>
  </si>
  <si>
    <t>Доставка и полагане на бетон В20 за дъно  на 
ревизионни шахти(РШ)  Bb=0,4</t>
  </si>
  <si>
    <t xml:space="preserve">Доставка и полагане на бетон В15 за берми </t>
  </si>
  <si>
    <t>Доставка и монтаж на готови ст.бет.елементи Н= 0,70м БДС EN 1917:2003 +АC:2007</t>
  </si>
  <si>
    <t>Доставка и монтаж на готови ст.бет.елементи Н= 0,35м БДС EN 1917:2003 +АC:2007</t>
  </si>
  <si>
    <t>Доставка и монтаж на чугунен капак ф600мм за РШ БДС ЕN 124:2003</t>
  </si>
  <si>
    <t>Доставка и монтаж на подложна гривна ф1000/600мм</t>
  </si>
  <si>
    <t>Доставка и монтаж на преходна плоча  ф1420мм</t>
  </si>
  <si>
    <t>Гланцирана цим.замазка 2см. в два пласта – по  кюне и берма</t>
  </si>
  <si>
    <t>Цим.замазка за уплътняване на СТБ елементи</t>
  </si>
  <si>
    <t>Доставка и монтаж бетонови сегменти 5 см</t>
  </si>
  <si>
    <t>Ревизия на съществуваща (ДРШ)</t>
  </si>
  <si>
    <t>Всичко по част "Отводняване"</t>
  </si>
  <si>
    <t>Acer rubrum "Faiview Flame" - размер Ф6/8, h200/250</t>
  </si>
  <si>
    <t>Tilia argentea "Szeleste"Ф12/14, h250/300</t>
  </si>
  <si>
    <t>Abies nordmanianna 200/225</t>
  </si>
  <si>
    <t>Cupressus sempervierens "Totem"175/200</t>
  </si>
  <si>
    <t>Cedrus deodara "Robusta"175/200</t>
  </si>
  <si>
    <t>Cedrus atlantica "Glauca"175/200</t>
  </si>
  <si>
    <t>Picea pungens "Balaton"175/200</t>
  </si>
  <si>
    <t>Picea pungens "Hopsii"175/200</t>
  </si>
  <si>
    <t>Ligustrum ovalifolium-начин на засаждане 7бл./м.л.,двуредово, 40/50</t>
  </si>
  <si>
    <t>Декоративни храсти</t>
  </si>
  <si>
    <t>Засаждане на тригодишни пикирани храсти в дупки 40/40/40</t>
  </si>
  <si>
    <t>English Rose varieties "Auscot’"40/50</t>
  </si>
  <si>
    <t>бр. Контейнер 3 л</t>
  </si>
  <si>
    <t>English Rose varieties "Auscrim"40/50</t>
  </si>
  <si>
    <t>Thea Rose varieties"Limar","Rumba","Tournee"                           mix : 3вида х20бр.</t>
  </si>
  <si>
    <t>ОБЩА СТОЙНОСТ НА ЕТАП 3</t>
  </si>
  <si>
    <t>ОБОБЩЕНА КОЛИЧЕСТВЕНО-СТОЙНОСТА СМЕТКА</t>
  </si>
  <si>
    <t>Обект</t>
  </si>
  <si>
    <t>ЕТАП 1: Реконструкция и рехабилитация на участък от ул. "Ген. Карцов" с обхват от ул. "Ген. Заимов" до ул. "Тодор и Ана Пулеви", включващ  ПИ 9534 и ПИ 9554 по плана  на град  Карлово, община Карлово и нова светофарна уредба.</t>
  </si>
  <si>
    <t>ЕТАП 2: Реконструкция и рехабилитация на участък ул. "Ген. Карцов" с обхват от ул. "Тодор и Ана Пулеви" до ул. "Раковска" включващ ПИ 9533, ПИ 9534 по плана  на град  Карлово, община Карлово</t>
  </si>
  <si>
    <t>ЕТАП 3: Реконструкция и рехабилитация на участък от бул. "Освобождение" с обхват от ул. "Раковска" до ул. "Стражата", включващ ПИ 9537, ПИ 9540 и ПИ 1189 по плана  на град  Карлово, община Карлово</t>
  </si>
  <si>
    <t>ОБЩА СТОЙНОСТ ЗА ОБОСОБЕНА ПОЗИЦИЯ № 1</t>
  </si>
  <si>
    <t>Стойност в лева без ДДС</t>
  </si>
  <si>
    <t>Стойност в лева с ДДС</t>
  </si>
  <si>
    <t xml:space="preserve">   Kоличественo Стойностна Сметка</t>
  </si>
  <si>
    <r>
      <t xml:space="preserve">Обособена позиция № 1 </t>
    </r>
    <r>
      <rPr>
        <sz val="11"/>
        <rFont val="Times New Roman"/>
        <family val="1"/>
      </rPr>
      <t xml:space="preserve"> „Реконструкция и рехабилитация на ул. "Ген. Карцов" в ПИ 9552, бул. "Освобождение" в ПИ 9538 по плана на град  Карлово, община Карлово.</t>
    </r>
  </si>
  <si>
    <r>
      <t xml:space="preserve">Обособена позиция № 1: </t>
    </r>
    <r>
      <rPr>
        <sz val="11"/>
        <rFont val="Times New Roman"/>
        <family val="1"/>
      </rPr>
      <t xml:space="preserve"> „Реконструкция и рехабилитация на ул. "Ген. Карцов" в ПИ 9552, бул. "Освобождение" в ПИ 9538 по плана на град  Карлово, община Карлово.</t>
    </r>
  </si>
  <si>
    <t>Всичко по част "Електро"</t>
  </si>
  <si>
    <t xml:space="preserve">   Kоличественo стойностна сметка </t>
  </si>
  <si>
    <t>ОБОСОБЕНА ПОЗИЦИЯ № 1: „Реконструкция и рехабилитация на ул. „Ген. Карцов“ в ПИ 9552, Бул. „Освобождение“ в ПИ 9538, участък от бул. „Освобождение“ с обхват от ул. „Раковска“ до ул. „Стражата“, включващ ПИ 9537, ПИ 9540 и ПИ 1189, по плана на град Карлово, Община Карлово“.</t>
  </si>
  <si>
    <t xml:space="preserve">Обществена поръчка с предмет:  „РЕКОНСТРУКЦИЯ И РЕХАБИЛИТАЦИЯ НА УЛИЦИ НА ТЕРИТОРИЯТА НА ОБЩИНА КАРЛОВО ПО ОБОСОБЕНИ ПОЗИЦИИ“
ОБОСОБЕНА ПОЗИЦИЯ № 1: РЕКОНСТРУКЦИЯ И РЕХАБИЛИТАЦИЯ НА УЛ. „ГЕН. КАРЦОВ“ В ПИ 9552, БУЛ. „ОСВОБОЖДЕНИЕ“ В ПИ 9538, УЧАСТЪК ОТ БУЛ. „ОСВОБОЖДЕНИЕ“ С ОБХВАТ ОТ УЛ. „РАКОВСКА“ ДО УЛ. „СТРАЖАТА“, ВКЛЮЧВАЩ ПИ 9537, ПИ 9540 И ПИ 1189, ПО ПЛАНА НА ГРАД КАРЛОВО, ОБЩИНА КАРЛОВО.
ОБОСОБЕНА ПОЗИЦИЯ № 2: РЕКОНСТРУКЦИЯ И РЕХАБИЛИТАЦИЯ НА ПЪТЕН УЧАСТЪК С ОБХВАТ  ПИ 9538, ПИ 9539 И ПИ 738 ПО ПЛАНА НА ГРАД КАРЛОВО, ОБЩИНА КАРЛОВО
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</si>
</sst>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 _-;\-* #,##0\ _ _-;_-* &quot;-&quot;\ _ _-;_-@_-"/>
    <numFmt numFmtId="173" formatCode="_-* #,##0.00\ _ _-;\-* #,##0.00\ _ _-;_-* &quot;-&quot;??\ _ _-;_-@_-"/>
    <numFmt numFmtId="174" formatCode="_-* #,##0\ &quot;&quot;\ &quot;&quot;_-;\-* #,##0\ &quot;&quot;\ &quot;&quot;_-;_-* &quot;-&quot;\ &quot;&quot;\ &quot;&quot;_-;_-@_-"/>
    <numFmt numFmtId="175" formatCode="_-* #,##0.00\ &quot;&quot;\ &quot;&quot;_-;\-* #,##0.00\ &quot;&quot;\ &quot;&quot;_-;_-* &quot;-&quot;??\ &quot;&quot;\ &quot;&quot;_-;_-@_-"/>
    <numFmt numFmtId="176" formatCode="#&quot;&quot;\ &quot;&quot;##0.00"/>
    <numFmt numFmtId="177" formatCode="0.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Excelcior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1"/>
      <color indexed="23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vertAlign val="superscript"/>
      <sz val="12"/>
      <name val="Arial Narrow"/>
      <family val="2"/>
    </font>
    <font>
      <sz val="11"/>
      <name val="Tahoma"/>
      <family val="2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HebarU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>
      <alignment/>
      <protection/>
    </xf>
  </cellStyleXfs>
  <cellXfs count="1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59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0" fontId="10" fillId="0" borderId="10" xfId="59" applyFont="1" applyFill="1" applyBorder="1" applyAlignment="1">
      <alignment wrapText="1"/>
      <protection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3" fontId="10" fillId="0" borderId="10" xfId="59" applyNumberFormat="1" applyFont="1" applyFill="1" applyBorder="1" applyAlignment="1">
      <alignment horizontal="center" wrapText="1"/>
      <protection/>
    </xf>
    <xf numFmtId="3" fontId="5" fillId="0" borderId="10" xfId="59" applyNumberFormat="1" applyFont="1" applyFill="1" applyBorder="1" applyAlignment="1">
      <alignment horizontal="center" wrapText="1"/>
      <protection/>
    </xf>
    <xf numFmtId="0" fontId="10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0" fontId="10" fillId="0" borderId="10" xfId="59" applyFont="1" applyFill="1" applyBorder="1" applyAlignment="1">
      <alignment horizontal="center" wrapText="1"/>
      <protection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4" fontId="5" fillId="0" borderId="10" xfId="59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4" fontId="17" fillId="0" borderId="10" xfId="59" applyNumberFormat="1" applyFont="1" applyFill="1" applyBorder="1" applyAlignment="1">
      <alignment horizontal="right" wrapText="1"/>
      <protection/>
    </xf>
    <xf numFmtId="0" fontId="1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5" fillId="0" borderId="10" xfId="59" applyNumberFormat="1" applyFont="1" applyFill="1" applyBorder="1" applyAlignment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0" fontId="5" fillId="0" borderId="10" xfId="66" applyFont="1" applyBorder="1" applyAlignment="1">
      <alignment horizontal="justify" vertical="top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3" fontId="28" fillId="0" borderId="10" xfId="59" applyNumberFormat="1" applyFont="1" applyFill="1" applyBorder="1" applyAlignment="1">
      <alignment horizontal="center" wrapText="1"/>
      <protection/>
    </xf>
    <xf numFmtId="0" fontId="28" fillId="0" borderId="10" xfId="59" applyFont="1" applyFill="1" applyBorder="1" applyAlignment="1">
      <alignment wrapText="1"/>
      <protection/>
    </xf>
    <xf numFmtId="0" fontId="28" fillId="0" borderId="10" xfId="59" applyFont="1" applyFill="1" applyBorder="1" applyAlignment="1">
      <alignment horizontal="center"/>
      <protection/>
    </xf>
    <xf numFmtId="4" fontId="28" fillId="0" borderId="10" xfId="59" applyNumberFormat="1" applyFont="1" applyFill="1" applyBorder="1" applyAlignment="1">
      <alignment horizontal="right" wrapText="1"/>
      <protection/>
    </xf>
    <xf numFmtId="2" fontId="28" fillId="0" borderId="10" xfId="59" applyNumberFormat="1" applyFont="1" applyFill="1" applyBorder="1" applyAlignment="1">
      <alignment horizontal="right" wrapText="1"/>
      <protection/>
    </xf>
    <xf numFmtId="0" fontId="29" fillId="0" borderId="10" xfId="0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0" fontId="2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2" fontId="5" fillId="0" borderId="14" xfId="59" applyNumberFormat="1" applyFont="1" applyFill="1" applyBorder="1" applyAlignment="1">
      <alignment horizontal="center" wrapText="1"/>
      <protection/>
    </xf>
    <xf numFmtId="3" fontId="10" fillId="0" borderId="11" xfId="59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vertical="center" wrapText="1"/>
    </xf>
    <xf numFmtId="3" fontId="28" fillId="0" borderId="13" xfId="59" applyNumberFormat="1" applyFont="1" applyFill="1" applyBorder="1" applyAlignment="1">
      <alignment horizont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28" fillId="0" borderId="13" xfId="59" applyFont="1" applyFill="1" applyBorder="1" applyAlignment="1">
      <alignment horizontal="center"/>
      <protection/>
    </xf>
    <xf numFmtId="2" fontId="5" fillId="0" borderId="14" xfId="59" applyNumberFormat="1" applyFont="1" applyFill="1" applyBorder="1" applyAlignment="1">
      <alignment horizontal="right" wrapText="1"/>
      <protection/>
    </xf>
    <xf numFmtId="2" fontId="5" fillId="0" borderId="10" xfId="59" applyNumberFormat="1" applyFont="1" applyFill="1" applyBorder="1" applyAlignment="1">
      <alignment horizontal="right" wrapText="1"/>
      <protection/>
    </xf>
    <xf numFmtId="0" fontId="5" fillId="0" borderId="10" xfId="66" applyFont="1" applyBorder="1" applyAlignment="1">
      <alignment horizontal="center" vertical="top" wrapText="1"/>
      <protection/>
    </xf>
    <xf numFmtId="0" fontId="31" fillId="0" borderId="10" xfId="66" applyFont="1" applyBorder="1" applyAlignment="1">
      <alignment horizontal="justify" vertical="top" wrapText="1"/>
      <protection/>
    </xf>
    <xf numFmtId="3" fontId="28" fillId="0" borderId="11" xfId="59" applyNumberFormat="1" applyFont="1" applyFill="1" applyBorder="1" applyAlignment="1">
      <alignment horizontal="center" wrapText="1"/>
      <protection/>
    </xf>
    <xf numFmtId="0" fontId="28" fillId="0" borderId="11" xfId="0" applyFont="1" applyFill="1" applyBorder="1" applyAlignment="1">
      <alignment vertical="center" wrapText="1"/>
    </xf>
    <xf numFmtId="0" fontId="28" fillId="0" borderId="11" xfId="59" applyFont="1" applyFill="1" applyBorder="1" applyAlignment="1">
      <alignment horizontal="center"/>
      <protection/>
    </xf>
    <xf numFmtId="4" fontId="28" fillId="0" borderId="11" xfId="59" applyNumberFormat="1" applyFont="1" applyFill="1" applyBorder="1" applyAlignment="1">
      <alignment horizontal="right" wrapText="1"/>
      <protection/>
    </xf>
    <xf numFmtId="4" fontId="17" fillId="0" borderId="11" xfId="0" applyNumberFormat="1" applyFont="1" applyFill="1" applyBorder="1" applyAlignment="1">
      <alignment horizontal="right"/>
    </xf>
    <xf numFmtId="4" fontId="17" fillId="0" borderId="11" xfId="59" applyNumberFormat="1" applyFont="1" applyFill="1" applyBorder="1" applyAlignment="1">
      <alignment horizontal="right" wrapText="1"/>
      <protection/>
    </xf>
    <xf numFmtId="0" fontId="28" fillId="0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4" fontId="70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wrapText="1"/>
    </xf>
    <xf numFmtId="4" fontId="73" fillId="33" borderId="10" xfId="0" applyNumberFormat="1" applyFont="1" applyFill="1" applyBorder="1" applyAlignment="1">
      <alignment wrapText="1"/>
    </xf>
    <xf numFmtId="2" fontId="73" fillId="33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/>
    </xf>
    <xf numFmtId="0" fontId="74" fillId="0" borderId="0" xfId="0" applyFont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right" wrapText="1"/>
      <protection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0" fillId="0" borderId="10" xfId="59" applyNumberFormat="1" applyFont="1" applyFill="1" applyBorder="1" applyAlignment="1">
      <alignment horizontal="left" vertical="center" wrapText="1"/>
      <protection/>
    </xf>
    <xf numFmtId="3" fontId="10" fillId="0" borderId="15" xfId="59" applyNumberFormat="1" applyFont="1" applyFill="1" applyBorder="1" applyAlignment="1">
      <alignment horizontal="left" vertical="center" wrapText="1"/>
      <protection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75" fillId="33" borderId="10" xfId="0" applyFont="1" applyFill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Нормален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323850</xdr:rowOff>
    </xdr:to>
    <xdr:sp>
      <xdr:nvSpPr>
        <xdr:cNvPr id="1" name="Rectangle 3"/>
        <xdr:cNvSpPr>
          <a:spLocks/>
        </xdr:cNvSpPr>
      </xdr:nvSpPr>
      <xdr:spPr>
        <a:xfrm>
          <a:off x="6048375" y="1952625"/>
          <a:ext cx="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323850</xdr:rowOff>
    </xdr:to>
    <xdr:sp>
      <xdr:nvSpPr>
        <xdr:cNvPr id="2" name="Rectangle 7"/>
        <xdr:cNvSpPr>
          <a:spLocks/>
        </xdr:cNvSpPr>
      </xdr:nvSpPr>
      <xdr:spPr>
        <a:xfrm>
          <a:off x="6048375" y="1952625"/>
          <a:ext cx="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323850</xdr:rowOff>
    </xdr:to>
    <xdr:sp>
      <xdr:nvSpPr>
        <xdr:cNvPr id="3" name="Rectangle 19"/>
        <xdr:cNvSpPr>
          <a:spLocks/>
        </xdr:cNvSpPr>
      </xdr:nvSpPr>
      <xdr:spPr>
        <a:xfrm>
          <a:off x="6048375" y="1952625"/>
          <a:ext cx="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323850</xdr:rowOff>
    </xdr:to>
    <xdr:sp>
      <xdr:nvSpPr>
        <xdr:cNvPr id="4" name="Rectangle 20"/>
        <xdr:cNvSpPr>
          <a:spLocks/>
        </xdr:cNvSpPr>
      </xdr:nvSpPr>
      <xdr:spPr>
        <a:xfrm>
          <a:off x="6048375" y="1952625"/>
          <a:ext cx="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323850</xdr:rowOff>
    </xdr:to>
    <xdr:sp>
      <xdr:nvSpPr>
        <xdr:cNvPr id="5" name="Rectangle 21"/>
        <xdr:cNvSpPr>
          <a:spLocks/>
        </xdr:cNvSpPr>
      </xdr:nvSpPr>
      <xdr:spPr>
        <a:xfrm>
          <a:off x="6048375" y="1952625"/>
          <a:ext cx="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0</xdr:colOff>
      <xdr:row>5</xdr:row>
      <xdr:rowOff>323850</xdr:rowOff>
    </xdr:to>
    <xdr:sp>
      <xdr:nvSpPr>
        <xdr:cNvPr id="6" name="Rectangle 22"/>
        <xdr:cNvSpPr>
          <a:spLocks/>
        </xdr:cNvSpPr>
      </xdr:nvSpPr>
      <xdr:spPr>
        <a:xfrm>
          <a:off x="6048375" y="1952625"/>
          <a:ext cx="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6.ЙНОСТНА СМЕТКА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showZeros="0" zoomScalePageLayoutView="0" workbookViewId="0" topLeftCell="A1">
      <selection activeCell="A7" sqref="A7"/>
    </sheetView>
  </sheetViews>
  <sheetFormatPr defaultColWidth="9.140625" defaultRowHeight="15"/>
  <cols>
    <col min="1" max="1" width="7.00390625" style="5" customWidth="1"/>
    <col min="2" max="2" width="39.00390625" style="5" customWidth="1"/>
    <col min="3" max="3" width="6.00390625" style="5" customWidth="1"/>
    <col min="4" max="4" width="10.140625" style="5" customWidth="1"/>
    <col min="5" max="5" width="13.7109375" style="5" customWidth="1"/>
    <col min="6" max="6" width="14.8515625" style="5" customWidth="1"/>
    <col min="7" max="16384" width="9.140625" style="5" customWidth="1"/>
  </cols>
  <sheetData>
    <row r="1" spans="1:6" s="7" customFormat="1" ht="46.5" customHeight="1">
      <c r="A1" s="116" t="s">
        <v>336</v>
      </c>
      <c r="B1" s="117"/>
      <c r="C1" s="117"/>
      <c r="D1" s="117"/>
      <c r="E1" s="117"/>
      <c r="F1" s="117"/>
    </row>
    <row r="2" spans="1:6" s="7" customFormat="1" ht="53.25" customHeight="1">
      <c r="A2" s="118" t="s">
        <v>22</v>
      </c>
      <c r="B2" s="117"/>
      <c r="C2" s="117"/>
      <c r="D2" s="117"/>
      <c r="E2" s="117"/>
      <c r="F2" s="117"/>
    </row>
    <row r="3" spans="1:6" s="7" customFormat="1" ht="15.75" customHeight="1">
      <c r="A3" s="118" t="s">
        <v>19</v>
      </c>
      <c r="B3" s="118"/>
      <c r="C3" s="118"/>
      <c r="D3" s="118"/>
      <c r="E3" s="118"/>
      <c r="F3" s="118"/>
    </row>
    <row r="4" spans="1:4" s="7" customFormat="1" ht="15.75" customHeight="1">
      <c r="A4" s="118"/>
      <c r="B4" s="118"/>
      <c r="C4" s="118"/>
      <c r="D4" s="118"/>
    </row>
    <row r="5" spans="1:6" s="7" customFormat="1" ht="15.75" customHeight="1">
      <c r="A5" s="13"/>
      <c r="B5" s="13"/>
      <c r="C5" s="13"/>
      <c r="D5" s="13"/>
      <c r="E5" s="13"/>
      <c r="F5" s="13"/>
    </row>
    <row r="6" spans="1:6" ht="25.5">
      <c r="A6" s="124" t="s">
        <v>339</v>
      </c>
      <c r="B6" s="124"/>
      <c r="C6" s="124"/>
      <c r="D6" s="124"/>
      <c r="E6" s="124"/>
      <c r="F6" s="124"/>
    </row>
    <row r="7" spans="1:6" ht="15.75">
      <c r="A7" s="3"/>
      <c r="B7" s="2"/>
      <c r="C7" s="1"/>
      <c r="D7" s="1"/>
      <c r="E7" s="4"/>
      <c r="F7" s="4"/>
    </row>
    <row r="8" spans="1:6" ht="30.75" customHeight="1">
      <c r="A8" s="10" t="s">
        <v>0</v>
      </c>
      <c r="B8" s="9" t="s">
        <v>1</v>
      </c>
      <c r="C8" s="9" t="s">
        <v>3</v>
      </c>
      <c r="D8" s="9" t="s">
        <v>6</v>
      </c>
      <c r="E8" s="9" t="s">
        <v>13</v>
      </c>
      <c r="F8" s="9" t="s">
        <v>14</v>
      </c>
    </row>
    <row r="9" spans="1:6" s="7" customFormat="1" ht="15.75" customHeight="1">
      <c r="A9" s="119" t="s">
        <v>32</v>
      </c>
      <c r="B9" s="119"/>
      <c r="C9" s="119"/>
      <c r="D9" s="119"/>
      <c r="E9" s="27"/>
      <c r="F9" s="27"/>
    </row>
    <row r="10" spans="1:6" s="15" customFormat="1" ht="15">
      <c r="A10" s="11"/>
      <c r="B10" s="23" t="s">
        <v>11</v>
      </c>
      <c r="C10" s="17"/>
      <c r="D10" s="16"/>
      <c r="E10" s="14"/>
      <c r="F10" s="14"/>
    </row>
    <row r="11" spans="1:6" s="15" customFormat="1" ht="15">
      <c r="A11" s="12">
        <v>1</v>
      </c>
      <c r="B11" s="6" t="s">
        <v>21</v>
      </c>
      <c r="C11" s="17" t="s">
        <v>4</v>
      </c>
      <c r="D11" s="17">
        <v>2835</v>
      </c>
      <c r="E11" s="24"/>
      <c r="F11" s="111">
        <f>E11*D11</f>
        <v>0</v>
      </c>
    </row>
    <row r="12" spans="1:6" s="15" customFormat="1" ht="15">
      <c r="A12" s="12">
        <v>2</v>
      </c>
      <c r="B12" s="6" t="s">
        <v>9</v>
      </c>
      <c r="C12" s="17" t="s">
        <v>2</v>
      </c>
      <c r="D12" s="17">
        <v>825</v>
      </c>
      <c r="E12" s="24">
        <v>0</v>
      </c>
      <c r="F12" s="111">
        <f aca="true" t="shared" si="0" ref="F12:F32">E12*D12</f>
        <v>0</v>
      </c>
    </row>
    <row r="13" spans="1:6" s="15" customFormat="1" ht="45">
      <c r="A13" s="12">
        <v>3</v>
      </c>
      <c r="B13" s="6" t="s">
        <v>31</v>
      </c>
      <c r="C13" s="17" t="s">
        <v>5</v>
      </c>
      <c r="D13" s="17">
        <v>1135</v>
      </c>
      <c r="E13" s="24">
        <v>0</v>
      </c>
      <c r="F13" s="111">
        <f t="shared" si="0"/>
        <v>0</v>
      </c>
    </row>
    <row r="14" spans="1:6" s="15" customFormat="1" ht="30">
      <c r="A14" s="12">
        <v>4</v>
      </c>
      <c r="B14" s="6" t="s">
        <v>27</v>
      </c>
      <c r="C14" s="17" t="s">
        <v>4</v>
      </c>
      <c r="D14" s="17">
        <v>2835</v>
      </c>
      <c r="E14" s="24">
        <v>0</v>
      </c>
      <c r="F14" s="111">
        <f t="shared" si="0"/>
        <v>0</v>
      </c>
    </row>
    <row r="15" spans="1:6" s="15" customFormat="1" ht="30">
      <c r="A15" s="12">
        <v>5</v>
      </c>
      <c r="B15" s="6" t="s">
        <v>10</v>
      </c>
      <c r="C15" s="17" t="s">
        <v>4</v>
      </c>
      <c r="D15" s="17">
        <v>2835</v>
      </c>
      <c r="E15" s="24">
        <v>0</v>
      </c>
      <c r="F15" s="111">
        <f t="shared" si="0"/>
        <v>0</v>
      </c>
    </row>
    <row r="16" spans="1:6" s="15" customFormat="1" ht="30">
      <c r="A16" s="12">
        <v>6</v>
      </c>
      <c r="B16" s="6" t="s">
        <v>7</v>
      </c>
      <c r="C16" s="17" t="s">
        <v>5</v>
      </c>
      <c r="D16" s="17">
        <v>355</v>
      </c>
      <c r="E16" s="24">
        <v>0</v>
      </c>
      <c r="F16" s="111">
        <f t="shared" si="0"/>
        <v>0</v>
      </c>
    </row>
    <row r="17" spans="1:6" s="15" customFormat="1" ht="15">
      <c r="A17" s="11"/>
      <c r="B17" s="23" t="s">
        <v>8</v>
      </c>
      <c r="C17" s="17"/>
      <c r="D17" s="16"/>
      <c r="E17" s="21">
        <v>0</v>
      </c>
      <c r="F17" s="111">
        <f t="shared" si="0"/>
        <v>0</v>
      </c>
    </row>
    <row r="18" spans="1:6" s="15" customFormat="1" ht="45">
      <c r="A18" s="12">
        <v>1</v>
      </c>
      <c r="B18" s="6" t="s">
        <v>119</v>
      </c>
      <c r="C18" s="17" t="s">
        <v>4</v>
      </c>
      <c r="D18" s="17">
        <v>940</v>
      </c>
      <c r="E18" s="24">
        <v>0</v>
      </c>
      <c r="F18" s="111">
        <f t="shared" si="0"/>
        <v>0</v>
      </c>
    </row>
    <row r="19" spans="1:6" s="15" customFormat="1" ht="45">
      <c r="A19" s="12">
        <v>2</v>
      </c>
      <c r="B19" s="28" t="s">
        <v>193</v>
      </c>
      <c r="C19" s="17" t="s">
        <v>4</v>
      </c>
      <c r="D19" s="17">
        <v>1610</v>
      </c>
      <c r="E19" s="24">
        <v>0</v>
      </c>
      <c r="F19" s="111">
        <f t="shared" si="0"/>
        <v>0</v>
      </c>
    </row>
    <row r="20" spans="1:6" s="15" customFormat="1" ht="45">
      <c r="A20" s="12">
        <v>3</v>
      </c>
      <c r="B20" s="6" t="s">
        <v>23</v>
      </c>
      <c r="C20" s="17" t="s">
        <v>4</v>
      </c>
      <c r="D20" s="17">
        <v>75</v>
      </c>
      <c r="E20" s="24">
        <v>0</v>
      </c>
      <c r="F20" s="111">
        <f t="shared" si="0"/>
        <v>0</v>
      </c>
    </row>
    <row r="21" spans="1:6" s="15" customFormat="1" ht="45">
      <c r="A21" s="12">
        <v>4</v>
      </c>
      <c r="B21" s="6" t="s">
        <v>24</v>
      </c>
      <c r="C21" s="17" t="s">
        <v>4</v>
      </c>
      <c r="D21" s="17">
        <v>45</v>
      </c>
      <c r="E21" s="24">
        <v>0</v>
      </c>
      <c r="F21" s="111">
        <f t="shared" si="0"/>
        <v>0</v>
      </c>
    </row>
    <row r="22" spans="1:6" s="15" customFormat="1" ht="30">
      <c r="A22" s="12">
        <v>5</v>
      </c>
      <c r="B22" s="6" t="s">
        <v>25</v>
      </c>
      <c r="C22" s="17" t="s">
        <v>4</v>
      </c>
      <c r="D22" s="17">
        <v>47</v>
      </c>
      <c r="E22" s="24">
        <v>0</v>
      </c>
      <c r="F22" s="111">
        <f t="shared" si="0"/>
        <v>0</v>
      </c>
    </row>
    <row r="23" spans="1:6" s="15" customFormat="1" ht="30">
      <c r="A23" s="12">
        <v>6</v>
      </c>
      <c r="B23" s="6" t="s">
        <v>26</v>
      </c>
      <c r="C23" s="17" t="s">
        <v>4</v>
      </c>
      <c r="D23" s="17">
        <v>24</v>
      </c>
      <c r="E23" s="24">
        <v>0</v>
      </c>
      <c r="F23" s="111">
        <f t="shared" si="0"/>
        <v>0</v>
      </c>
    </row>
    <row r="24" spans="1:6" s="15" customFormat="1" ht="30">
      <c r="A24" s="12">
        <v>7</v>
      </c>
      <c r="B24" s="6" t="s">
        <v>29</v>
      </c>
      <c r="C24" s="17" t="s">
        <v>5</v>
      </c>
      <c r="D24" s="17">
        <v>245</v>
      </c>
      <c r="E24" s="24">
        <v>0</v>
      </c>
      <c r="F24" s="111">
        <f t="shared" si="0"/>
        <v>0</v>
      </c>
    </row>
    <row r="25" spans="1:6" s="15" customFormat="1" ht="30">
      <c r="A25" s="12">
        <v>8</v>
      </c>
      <c r="B25" s="6" t="s">
        <v>15</v>
      </c>
      <c r="C25" s="17" t="s">
        <v>5</v>
      </c>
      <c r="D25" s="17">
        <v>455</v>
      </c>
      <c r="E25" s="24">
        <v>0</v>
      </c>
      <c r="F25" s="111">
        <f t="shared" si="0"/>
        <v>0</v>
      </c>
    </row>
    <row r="26" spans="1:6" s="15" customFormat="1" ht="30">
      <c r="A26" s="12">
        <v>9</v>
      </c>
      <c r="B26" s="6" t="s">
        <v>28</v>
      </c>
      <c r="C26" s="17" t="s">
        <v>5</v>
      </c>
      <c r="D26" s="17">
        <v>45</v>
      </c>
      <c r="E26" s="24">
        <v>0</v>
      </c>
      <c r="F26" s="111">
        <f t="shared" si="0"/>
        <v>0</v>
      </c>
    </row>
    <row r="27" spans="1:6" s="15" customFormat="1" ht="15">
      <c r="A27" s="12">
        <v>10</v>
      </c>
      <c r="B27" s="6" t="s">
        <v>18</v>
      </c>
      <c r="C27" s="17" t="s">
        <v>12</v>
      </c>
      <c r="D27" s="17">
        <v>1900</v>
      </c>
      <c r="E27" s="24">
        <v>0</v>
      </c>
      <c r="F27" s="111">
        <f t="shared" si="0"/>
        <v>0</v>
      </c>
    </row>
    <row r="28" spans="1:6" s="15" customFormat="1" ht="30">
      <c r="A28" s="12">
        <v>11</v>
      </c>
      <c r="B28" s="6" t="s">
        <v>16</v>
      </c>
      <c r="C28" s="17" t="s">
        <v>5</v>
      </c>
      <c r="D28" s="17">
        <v>160</v>
      </c>
      <c r="E28" s="24">
        <v>0</v>
      </c>
      <c r="F28" s="111">
        <f t="shared" si="0"/>
        <v>0</v>
      </c>
    </row>
    <row r="29" spans="1:6" s="15" customFormat="1" ht="30">
      <c r="A29" s="12">
        <v>12</v>
      </c>
      <c r="B29" s="6" t="s">
        <v>17</v>
      </c>
      <c r="C29" s="17" t="s">
        <v>5</v>
      </c>
      <c r="D29" s="17">
        <v>55</v>
      </c>
      <c r="E29" s="24">
        <v>0</v>
      </c>
      <c r="F29" s="111">
        <f t="shared" si="0"/>
        <v>0</v>
      </c>
    </row>
    <row r="30" spans="1:6" s="15" customFormat="1" ht="45">
      <c r="A30" s="12">
        <v>13</v>
      </c>
      <c r="B30" s="28" t="s">
        <v>120</v>
      </c>
      <c r="C30" s="17" t="s">
        <v>2</v>
      </c>
      <c r="D30" s="17">
        <v>855</v>
      </c>
      <c r="E30" s="24">
        <v>0</v>
      </c>
      <c r="F30" s="111">
        <f t="shared" si="0"/>
        <v>0</v>
      </c>
    </row>
    <row r="31" spans="1:6" s="15" customFormat="1" ht="45">
      <c r="A31" s="12">
        <v>15</v>
      </c>
      <c r="B31" s="28" t="s">
        <v>192</v>
      </c>
      <c r="C31" s="17" t="s">
        <v>2</v>
      </c>
      <c r="D31" s="17">
        <v>95</v>
      </c>
      <c r="E31" s="112">
        <v>0</v>
      </c>
      <c r="F31" s="111">
        <f>E31*D31</f>
        <v>0</v>
      </c>
    </row>
    <row r="32" spans="1:6" s="15" customFormat="1" ht="30">
      <c r="A32" s="12">
        <v>16</v>
      </c>
      <c r="B32" s="6" t="s">
        <v>30</v>
      </c>
      <c r="C32" s="17" t="s">
        <v>20</v>
      </c>
      <c r="D32" s="17">
        <v>3</v>
      </c>
      <c r="E32" s="24">
        <v>0</v>
      </c>
      <c r="F32" s="111">
        <f t="shared" si="0"/>
        <v>0</v>
      </c>
    </row>
    <row r="33" spans="1:6" s="15" customFormat="1" ht="15">
      <c r="A33" s="12"/>
      <c r="B33" s="8" t="s">
        <v>94</v>
      </c>
      <c r="C33" s="17"/>
      <c r="D33" s="17"/>
      <c r="E33" s="24"/>
      <c r="F33" s="20">
        <f>SUM(F11:F32)</f>
        <v>0</v>
      </c>
    </row>
    <row r="34" spans="1:7" s="15" customFormat="1" ht="15">
      <c r="A34" s="12"/>
      <c r="B34" s="8"/>
      <c r="C34" s="17"/>
      <c r="D34" s="17"/>
      <c r="E34" s="17"/>
      <c r="F34" s="16"/>
      <c r="G34" s="32"/>
    </row>
    <row r="35" spans="1:12" s="15" customFormat="1" ht="15">
      <c r="A35" s="120" t="s">
        <v>174</v>
      </c>
      <c r="B35" s="120"/>
      <c r="C35" s="120"/>
      <c r="D35" s="120"/>
      <c r="E35" s="14"/>
      <c r="F35" s="14"/>
      <c r="G35" s="32"/>
      <c r="H35" s="32"/>
      <c r="I35" s="32"/>
      <c r="J35" s="32"/>
      <c r="K35" s="32"/>
      <c r="L35" s="32"/>
    </row>
    <row r="36" spans="1:6" s="32" customFormat="1" ht="15">
      <c r="A36" s="12">
        <v>1</v>
      </c>
      <c r="B36" s="36" t="s">
        <v>175</v>
      </c>
      <c r="C36" s="37" t="s">
        <v>176</v>
      </c>
      <c r="D36" s="37">
        <v>10084</v>
      </c>
      <c r="E36" s="22">
        <v>0</v>
      </c>
      <c r="F36" s="22">
        <f>E36*D36</f>
        <v>0</v>
      </c>
    </row>
    <row r="37" spans="1:6" s="32" customFormat="1" ht="15">
      <c r="A37" s="12">
        <v>2</v>
      </c>
      <c r="B37" s="36" t="s">
        <v>177</v>
      </c>
      <c r="C37" s="37" t="s">
        <v>176</v>
      </c>
      <c r="D37" s="37">
        <v>3595</v>
      </c>
      <c r="E37" s="22">
        <v>0</v>
      </c>
      <c r="F37" s="22">
        <f aca="true" t="shared" si="1" ref="F37:F48">E37*D37</f>
        <v>0</v>
      </c>
    </row>
    <row r="38" spans="1:6" s="32" customFormat="1" ht="15">
      <c r="A38" s="12">
        <v>3</v>
      </c>
      <c r="B38" s="36" t="s">
        <v>178</v>
      </c>
      <c r="C38" s="37" t="s">
        <v>176</v>
      </c>
      <c r="D38" s="37">
        <v>127</v>
      </c>
      <c r="E38" s="22">
        <v>0</v>
      </c>
      <c r="F38" s="22">
        <f t="shared" si="1"/>
        <v>0</v>
      </c>
    </row>
    <row r="39" spans="1:6" s="32" customFormat="1" ht="15">
      <c r="A39" s="12">
        <v>4</v>
      </c>
      <c r="B39" s="36" t="s">
        <v>179</v>
      </c>
      <c r="C39" s="37" t="s">
        <v>176</v>
      </c>
      <c r="D39" s="37">
        <v>25</v>
      </c>
      <c r="E39" s="22">
        <v>0</v>
      </c>
      <c r="F39" s="22">
        <f t="shared" si="1"/>
        <v>0</v>
      </c>
    </row>
    <row r="40" spans="1:6" s="32" customFormat="1" ht="15">
      <c r="A40" s="12">
        <v>5</v>
      </c>
      <c r="B40" s="36" t="s">
        <v>180</v>
      </c>
      <c r="C40" s="37" t="s">
        <v>181</v>
      </c>
      <c r="D40" s="37">
        <v>354</v>
      </c>
      <c r="E40" s="22">
        <v>0</v>
      </c>
      <c r="F40" s="22">
        <f t="shared" si="1"/>
        <v>0</v>
      </c>
    </row>
    <row r="41" spans="1:6" s="32" customFormat="1" ht="15">
      <c r="A41" s="12">
        <v>6</v>
      </c>
      <c r="B41" s="36" t="s">
        <v>182</v>
      </c>
      <c r="C41" s="37" t="s">
        <v>181</v>
      </c>
      <c r="D41" s="37">
        <v>532</v>
      </c>
      <c r="E41" s="22">
        <v>0</v>
      </c>
      <c r="F41" s="22">
        <f t="shared" si="1"/>
        <v>0</v>
      </c>
    </row>
    <row r="42" spans="1:6" s="32" customFormat="1" ht="30">
      <c r="A42" s="12">
        <v>7</v>
      </c>
      <c r="B42" s="36" t="s">
        <v>183</v>
      </c>
      <c r="C42" s="37" t="s">
        <v>184</v>
      </c>
      <c r="D42" s="37">
        <v>318</v>
      </c>
      <c r="E42" s="22">
        <v>0</v>
      </c>
      <c r="F42" s="22">
        <f t="shared" si="1"/>
        <v>0</v>
      </c>
    </row>
    <row r="43" spans="1:6" s="32" customFormat="1" ht="15">
      <c r="A43" s="12">
        <v>8</v>
      </c>
      <c r="B43" s="36" t="s">
        <v>185</v>
      </c>
      <c r="C43" s="37" t="s">
        <v>176</v>
      </c>
      <c r="D43" s="37">
        <v>3689</v>
      </c>
      <c r="E43" s="22">
        <v>0</v>
      </c>
      <c r="F43" s="22">
        <f t="shared" si="1"/>
        <v>0</v>
      </c>
    </row>
    <row r="44" spans="1:6" s="32" customFormat="1" ht="15">
      <c r="A44" s="12">
        <v>9</v>
      </c>
      <c r="B44" s="36" t="s">
        <v>186</v>
      </c>
      <c r="C44" s="37" t="s">
        <v>176</v>
      </c>
      <c r="D44" s="37">
        <v>3689</v>
      </c>
      <c r="E44" s="22">
        <v>0</v>
      </c>
      <c r="F44" s="22">
        <f t="shared" si="1"/>
        <v>0</v>
      </c>
    </row>
    <row r="45" spans="1:6" s="32" customFormat="1" ht="30">
      <c r="A45" s="12">
        <v>10</v>
      </c>
      <c r="B45" s="36" t="s">
        <v>187</v>
      </c>
      <c r="C45" s="37" t="s">
        <v>123</v>
      </c>
      <c r="D45" s="37">
        <v>62</v>
      </c>
      <c r="E45" s="22">
        <v>0</v>
      </c>
      <c r="F45" s="22">
        <f t="shared" si="1"/>
        <v>0</v>
      </c>
    </row>
    <row r="46" spans="1:6" s="32" customFormat="1" ht="30">
      <c r="A46" s="12">
        <v>11</v>
      </c>
      <c r="B46" s="36" t="s">
        <v>188</v>
      </c>
      <c r="C46" s="37" t="s">
        <v>20</v>
      </c>
      <c r="D46" s="37">
        <v>9</v>
      </c>
      <c r="E46" s="22">
        <v>0</v>
      </c>
      <c r="F46" s="22">
        <f t="shared" si="1"/>
        <v>0</v>
      </c>
    </row>
    <row r="47" spans="1:7" s="32" customFormat="1" ht="15">
      <c r="A47" s="12">
        <v>12</v>
      </c>
      <c r="B47" s="36" t="s">
        <v>189</v>
      </c>
      <c r="C47" s="37" t="s">
        <v>20</v>
      </c>
      <c r="D47" s="37">
        <v>52</v>
      </c>
      <c r="E47" s="22">
        <v>0</v>
      </c>
      <c r="F47" s="22">
        <f t="shared" si="1"/>
        <v>0</v>
      </c>
      <c r="G47" s="35"/>
    </row>
    <row r="48" spans="1:7" s="32" customFormat="1" ht="15">
      <c r="A48" s="12">
        <v>13</v>
      </c>
      <c r="B48" s="36" t="s">
        <v>190</v>
      </c>
      <c r="C48" s="37" t="s">
        <v>123</v>
      </c>
      <c r="D48" s="37">
        <v>220</v>
      </c>
      <c r="E48" s="22">
        <v>0</v>
      </c>
      <c r="F48" s="22">
        <f t="shared" si="1"/>
        <v>0</v>
      </c>
      <c r="G48" s="35"/>
    </row>
    <row r="49" spans="1:12" s="32" customFormat="1" ht="15.75">
      <c r="A49" s="38"/>
      <c r="B49" s="38"/>
      <c r="C49" s="38"/>
      <c r="D49" s="38"/>
      <c r="E49" s="39" t="s">
        <v>191</v>
      </c>
      <c r="F49" s="40">
        <f>SUM(F36:F48)</f>
        <v>0</v>
      </c>
      <c r="G49" s="7"/>
      <c r="H49" s="35"/>
      <c r="I49" s="35"/>
      <c r="J49" s="35"/>
      <c r="K49" s="35"/>
      <c r="L49" s="35"/>
    </row>
    <row r="50" spans="1:7" s="35" customFormat="1" ht="15">
      <c r="A50" s="34"/>
      <c r="B50" s="34"/>
      <c r="C50" s="34"/>
      <c r="D50" s="34"/>
      <c r="E50" s="34"/>
      <c r="F50" s="34"/>
      <c r="G50" s="7"/>
    </row>
    <row r="51" spans="1:12" s="35" customFormat="1" ht="15">
      <c r="A51" s="119" t="s">
        <v>33</v>
      </c>
      <c r="B51" s="119"/>
      <c r="C51" s="119"/>
      <c r="D51" s="119"/>
      <c r="E51" s="27"/>
      <c r="F51" s="27"/>
      <c r="G51" s="7"/>
      <c r="H51" s="7"/>
      <c r="I51" s="7"/>
      <c r="J51" s="7"/>
      <c r="K51" s="7"/>
      <c r="L51" s="7"/>
    </row>
    <row r="52" spans="1:7" s="7" customFormat="1" ht="15.75" customHeight="1">
      <c r="A52" s="26"/>
      <c r="B52" s="23" t="s">
        <v>102</v>
      </c>
      <c r="C52" s="26"/>
      <c r="D52" s="26"/>
      <c r="E52" s="27"/>
      <c r="F52" s="27"/>
      <c r="G52" s="32"/>
    </row>
    <row r="53" spans="1:9" s="7" customFormat="1" ht="15.75" customHeight="1">
      <c r="A53" s="26"/>
      <c r="B53" s="23" t="s">
        <v>103</v>
      </c>
      <c r="C53" s="26"/>
      <c r="D53" s="26"/>
      <c r="E53" s="27"/>
      <c r="F53" s="27"/>
      <c r="G53" s="32"/>
      <c r="H53" s="32"/>
      <c r="I53" s="32"/>
    </row>
    <row r="54" spans="1:12" s="7" customFormat="1" ht="15.75" customHeight="1">
      <c r="A54" s="12">
        <v>1</v>
      </c>
      <c r="B54" s="6" t="s">
        <v>34</v>
      </c>
      <c r="C54" s="17" t="s">
        <v>5</v>
      </c>
      <c r="D54" s="25">
        <v>355.92900000000003</v>
      </c>
      <c r="E54" s="25">
        <v>0</v>
      </c>
      <c r="F54" s="16">
        <f aca="true" t="shared" si="2" ref="F54:F83">E54*D54</f>
        <v>0</v>
      </c>
      <c r="G54" s="32"/>
      <c r="H54" s="32"/>
      <c r="I54" s="32"/>
      <c r="J54" s="15"/>
      <c r="K54" s="15"/>
      <c r="L54" s="15"/>
    </row>
    <row r="55" spans="1:9" s="15" customFormat="1" ht="30">
      <c r="A55" s="12">
        <v>2</v>
      </c>
      <c r="B55" s="6" t="s">
        <v>104</v>
      </c>
      <c r="C55" s="17" t="s">
        <v>5</v>
      </c>
      <c r="D55" s="25">
        <v>86.625</v>
      </c>
      <c r="E55" s="25">
        <v>0</v>
      </c>
      <c r="F55" s="16">
        <f t="shared" si="2"/>
        <v>0</v>
      </c>
      <c r="G55" s="32"/>
      <c r="H55" s="32"/>
      <c r="I55" s="32"/>
    </row>
    <row r="56" spans="1:9" s="15" customFormat="1" ht="30">
      <c r="A56" s="12">
        <v>3</v>
      </c>
      <c r="B56" s="6" t="s">
        <v>36</v>
      </c>
      <c r="C56" s="17" t="s">
        <v>4</v>
      </c>
      <c r="D56" s="25">
        <v>92</v>
      </c>
      <c r="E56" s="25">
        <v>0</v>
      </c>
      <c r="F56" s="16">
        <f t="shared" si="2"/>
        <v>0</v>
      </c>
      <c r="G56" s="32"/>
      <c r="H56" s="32"/>
      <c r="I56" s="32"/>
    </row>
    <row r="57" spans="1:9" s="15" customFormat="1" ht="30">
      <c r="A57" s="12">
        <v>4</v>
      </c>
      <c r="B57" s="6" t="s">
        <v>105</v>
      </c>
      <c r="C57" s="17" t="s">
        <v>5</v>
      </c>
      <c r="D57" s="25">
        <v>355.92900000000003</v>
      </c>
      <c r="E57" s="25">
        <v>0</v>
      </c>
      <c r="F57" s="16">
        <f t="shared" si="2"/>
        <v>0</v>
      </c>
      <c r="G57" s="32"/>
      <c r="H57" s="32"/>
      <c r="I57" s="32"/>
    </row>
    <row r="58" spans="1:9" s="15" customFormat="1" ht="15">
      <c r="A58" s="12">
        <v>5</v>
      </c>
      <c r="B58" s="6" t="s">
        <v>37</v>
      </c>
      <c r="C58" s="17" t="s">
        <v>5</v>
      </c>
      <c r="D58" s="25">
        <v>355.92900000000003</v>
      </c>
      <c r="E58" s="25">
        <v>0</v>
      </c>
      <c r="F58" s="16">
        <f t="shared" si="2"/>
        <v>0</v>
      </c>
      <c r="G58" s="32"/>
      <c r="H58" s="32"/>
      <c r="I58" s="32"/>
    </row>
    <row r="59" spans="1:9" s="15" customFormat="1" ht="30">
      <c r="A59" s="12">
        <v>6</v>
      </c>
      <c r="B59" s="6" t="s">
        <v>106</v>
      </c>
      <c r="C59" s="17" t="s">
        <v>5</v>
      </c>
      <c r="D59" s="25">
        <v>103.95</v>
      </c>
      <c r="E59" s="25">
        <v>0</v>
      </c>
      <c r="F59" s="16">
        <f t="shared" si="2"/>
        <v>0</v>
      </c>
      <c r="G59" s="32"/>
      <c r="H59" s="32"/>
      <c r="I59" s="32"/>
    </row>
    <row r="60" spans="1:9" s="15" customFormat="1" ht="30">
      <c r="A60" s="12">
        <v>7</v>
      </c>
      <c r="B60" s="6" t="s">
        <v>107</v>
      </c>
      <c r="C60" s="17" t="s">
        <v>5</v>
      </c>
      <c r="D60" s="25">
        <v>103.95</v>
      </c>
      <c r="E60" s="25">
        <v>0</v>
      </c>
      <c r="F60" s="16">
        <f t="shared" si="2"/>
        <v>0</v>
      </c>
      <c r="G60" s="32"/>
      <c r="H60" s="32"/>
      <c r="I60" s="32"/>
    </row>
    <row r="61" spans="1:9" s="15" customFormat="1" ht="15">
      <c r="A61" s="12">
        <v>8</v>
      </c>
      <c r="B61" s="6" t="s">
        <v>108</v>
      </c>
      <c r="C61" s="17" t="s">
        <v>5</v>
      </c>
      <c r="D61" s="25">
        <v>103.95</v>
      </c>
      <c r="E61" s="25">
        <v>0</v>
      </c>
      <c r="F61" s="16">
        <f t="shared" si="2"/>
        <v>0</v>
      </c>
      <c r="G61" s="32"/>
      <c r="H61" s="32"/>
      <c r="I61" s="32"/>
    </row>
    <row r="62" spans="1:9" s="15" customFormat="1" ht="45">
      <c r="A62" s="12">
        <v>9</v>
      </c>
      <c r="B62" s="6" t="s">
        <v>109</v>
      </c>
      <c r="C62" s="17" t="s">
        <v>5</v>
      </c>
      <c r="D62" s="25">
        <v>120.78450000000001</v>
      </c>
      <c r="E62" s="25">
        <v>0</v>
      </c>
      <c r="F62" s="16">
        <f t="shared" si="2"/>
        <v>0</v>
      </c>
      <c r="G62" s="5"/>
      <c r="H62" s="32"/>
      <c r="I62" s="32"/>
    </row>
    <row r="63" spans="1:9" s="15" customFormat="1" ht="60">
      <c r="A63" s="12">
        <v>10</v>
      </c>
      <c r="B63" s="6" t="s">
        <v>110</v>
      </c>
      <c r="C63" s="17" t="s">
        <v>5</v>
      </c>
      <c r="D63" s="25">
        <v>320.41949999999997</v>
      </c>
      <c r="E63" s="25">
        <v>0</v>
      </c>
      <c r="F63" s="16">
        <f t="shared" si="2"/>
        <v>0</v>
      </c>
      <c r="G63" s="32"/>
      <c r="H63" s="32"/>
      <c r="I63" s="33"/>
    </row>
    <row r="64" spans="1:9" s="15" customFormat="1" ht="15">
      <c r="A64" s="12">
        <v>11</v>
      </c>
      <c r="B64" s="6" t="s">
        <v>58</v>
      </c>
      <c r="C64" s="17" t="s">
        <v>20</v>
      </c>
      <c r="D64" s="25">
        <v>6</v>
      </c>
      <c r="E64" s="25">
        <v>0</v>
      </c>
      <c r="F64" s="16">
        <f t="shared" si="2"/>
        <v>0</v>
      </c>
      <c r="G64" s="32"/>
      <c r="H64" s="5"/>
      <c r="I64" s="5"/>
    </row>
    <row r="65" spans="1:9" s="15" customFormat="1" ht="15">
      <c r="A65" s="12">
        <v>12</v>
      </c>
      <c r="B65" s="6" t="s">
        <v>59</v>
      </c>
      <c r="C65" s="17" t="s">
        <v>4</v>
      </c>
      <c r="D65" s="25">
        <v>2.41</v>
      </c>
      <c r="E65" s="25">
        <v>0</v>
      </c>
      <c r="F65" s="16">
        <f t="shared" si="2"/>
        <v>0</v>
      </c>
      <c r="G65" s="32"/>
      <c r="H65" s="32"/>
      <c r="I65" s="32"/>
    </row>
    <row r="66" spans="1:9" s="15" customFormat="1" ht="30">
      <c r="A66" s="12">
        <v>13</v>
      </c>
      <c r="B66" s="6" t="s">
        <v>60</v>
      </c>
      <c r="C66" s="17" t="s">
        <v>5</v>
      </c>
      <c r="D66" s="25">
        <v>1.35</v>
      </c>
      <c r="E66" s="25">
        <v>0</v>
      </c>
      <c r="F66" s="16">
        <f t="shared" si="2"/>
        <v>0</v>
      </c>
      <c r="G66" s="32"/>
      <c r="H66" s="32"/>
      <c r="I66" s="32"/>
    </row>
    <row r="67" spans="1:9" s="15" customFormat="1" ht="15">
      <c r="A67" s="12">
        <v>14</v>
      </c>
      <c r="B67" s="6" t="s">
        <v>61</v>
      </c>
      <c r="C67" s="17" t="s">
        <v>20</v>
      </c>
      <c r="D67" s="25">
        <v>2</v>
      </c>
      <c r="E67" s="25">
        <v>0</v>
      </c>
      <c r="F67" s="16">
        <f t="shared" si="2"/>
        <v>0</v>
      </c>
      <c r="G67" s="32"/>
      <c r="H67" s="32"/>
      <c r="I67" s="32"/>
    </row>
    <row r="68" spans="1:9" s="15" customFormat="1" ht="30">
      <c r="A68" s="12">
        <v>15</v>
      </c>
      <c r="B68" s="6" t="s">
        <v>63</v>
      </c>
      <c r="C68" s="17" t="s">
        <v>20</v>
      </c>
      <c r="D68" s="25">
        <v>5</v>
      </c>
      <c r="E68" s="25">
        <v>0</v>
      </c>
      <c r="F68" s="16">
        <f t="shared" si="2"/>
        <v>0</v>
      </c>
      <c r="G68" s="32"/>
      <c r="H68" s="32"/>
      <c r="I68" s="32"/>
    </row>
    <row r="69" spans="1:9" s="15" customFormat="1" ht="15">
      <c r="A69" s="12">
        <v>16</v>
      </c>
      <c r="B69" s="6" t="s">
        <v>111</v>
      </c>
      <c r="C69" s="17" t="s">
        <v>41</v>
      </c>
      <c r="D69" s="25">
        <v>217</v>
      </c>
      <c r="E69" s="25">
        <v>0</v>
      </c>
      <c r="F69" s="16">
        <f t="shared" si="2"/>
        <v>0</v>
      </c>
      <c r="G69" s="32"/>
      <c r="H69" s="32"/>
      <c r="I69" s="32"/>
    </row>
    <row r="70" spans="1:9" s="15" customFormat="1" ht="15">
      <c r="A70" s="12"/>
      <c r="B70" s="23" t="s">
        <v>112</v>
      </c>
      <c r="C70" s="17"/>
      <c r="D70" s="25"/>
      <c r="E70" s="25"/>
      <c r="F70" s="16">
        <f t="shared" si="2"/>
        <v>0</v>
      </c>
      <c r="G70" s="32"/>
      <c r="H70" s="32"/>
      <c r="I70" s="32"/>
    </row>
    <row r="71" spans="1:9" s="15" customFormat="1" ht="30">
      <c r="A71" s="12">
        <v>17</v>
      </c>
      <c r="B71" s="6" t="s">
        <v>113</v>
      </c>
      <c r="C71" s="17" t="s">
        <v>41</v>
      </c>
      <c r="D71" s="25">
        <v>217</v>
      </c>
      <c r="E71" s="25">
        <v>0</v>
      </c>
      <c r="F71" s="16">
        <f t="shared" si="2"/>
        <v>0</v>
      </c>
      <c r="G71" s="32"/>
      <c r="H71" s="32"/>
      <c r="I71" s="32"/>
    </row>
    <row r="72" spans="1:9" s="15" customFormat="1" ht="30">
      <c r="A72" s="12">
        <v>18</v>
      </c>
      <c r="B72" s="6" t="s">
        <v>114</v>
      </c>
      <c r="C72" s="17" t="s">
        <v>115</v>
      </c>
      <c r="D72" s="25">
        <v>8</v>
      </c>
      <c r="E72" s="25">
        <v>0</v>
      </c>
      <c r="F72" s="16">
        <f t="shared" si="2"/>
        <v>0</v>
      </c>
      <c r="G72" s="32"/>
      <c r="H72" s="32"/>
      <c r="I72" s="32"/>
    </row>
    <row r="73" spans="1:9" s="15" customFormat="1" ht="15">
      <c r="A73" s="12"/>
      <c r="B73" s="23" t="s">
        <v>116</v>
      </c>
      <c r="C73" s="17"/>
      <c r="D73" s="25"/>
      <c r="E73" s="25">
        <v>0</v>
      </c>
      <c r="F73" s="16">
        <f t="shared" si="2"/>
        <v>0</v>
      </c>
      <c r="G73" s="32"/>
      <c r="H73" s="32"/>
      <c r="I73" s="32"/>
    </row>
    <row r="74" spans="1:9" s="15" customFormat="1" ht="15">
      <c r="A74" s="12">
        <v>19</v>
      </c>
      <c r="B74" s="6" t="s">
        <v>117</v>
      </c>
      <c r="C74" s="17" t="s">
        <v>68</v>
      </c>
      <c r="D74" s="25">
        <v>3</v>
      </c>
      <c r="E74" s="25">
        <v>0</v>
      </c>
      <c r="F74" s="16">
        <f t="shared" si="2"/>
        <v>0</v>
      </c>
      <c r="G74" s="32"/>
      <c r="H74" s="32"/>
      <c r="I74" s="32"/>
    </row>
    <row r="75" spans="1:9" s="15" customFormat="1" ht="15">
      <c r="A75" s="12">
        <v>20</v>
      </c>
      <c r="B75" s="6" t="s">
        <v>70</v>
      </c>
      <c r="C75" s="17" t="s">
        <v>68</v>
      </c>
      <c r="D75" s="25">
        <v>10</v>
      </c>
      <c r="E75" s="25">
        <v>0</v>
      </c>
      <c r="F75" s="16">
        <f t="shared" si="2"/>
        <v>0</v>
      </c>
      <c r="G75" s="32"/>
      <c r="H75" s="32"/>
      <c r="I75" s="32"/>
    </row>
    <row r="76" spans="1:9" s="15" customFormat="1" ht="15">
      <c r="A76" s="12">
        <v>21</v>
      </c>
      <c r="B76" s="6" t="s">
        <v>72</v>
      </c>
      <c r="C76" s="17" t="s">
        <v>68</v>
      </c>
      <c r="D76" s="25">
        <v>10</v>
      </c>
      <c r="E76" s="25">
        <v>0</v>
      </c>
      <c r="F76" s="16">
        <f t="shared" si="2"/>
        <v>0</v>
      </c>
      <c r="G76" s="32"/>
      <c r="H76" s="32"/>
      <c r="I76" s="32"/>
    </row>
    <row r="77" spans="1:9" s="15" customFormat="1" ht="15">
      <c r="A77" s="12">
        <v>22</v>
      </c>
      <c r="B77" s="6" t="s">
        <v>76</v>
      </c>
      <c r="C77" s="17" t="s">
        <v>68</v>
      </c>
      <c r="D77" s="25">
        <v>2</v>
      </c>
      <c r="E77" s="25">
        <v>0</v>
      </c>
      <c r="F77" s="16">
        <f t="shared" si="2"/>
        <v>0</v>
      </c>
      <c r="G77" s="32"/>
      <c r="H77" s="32"/>
      <c r="I77" s="32"/>
    </row>
    <row r="78" spans="1:9" s="15" customFormat="1" ht="15">
      <c r="A78" s="12">
        <v>23</v>
      </c>
      <c r="B78" s="6" t="s">
        <v>78</v>
      </c>
      <c r="C78" s="17" t="s">
        <v>68</v>
      </c>
      <c r="D78" s="25">
        <v>2</v>
      </c>
      <c r="E78" s="25">
        <v>0</v>
      </c>
      <c r="F78" s="16">
        <f t="shared" si="2"/>
        <v>0</v>
      </c>
      <c r="G78" s="32"/>
      <c r="H78" s="32"/>
      <c r="I78" s="32"/>
    </row>
    <row r="79" spans="1:9" s="15" customFormat="1" ht="15">
      <c r="A79" s="12">
        <v>24</v>
      </c>
      <c r="B79" s="6" t="s">
        <v>79</v>
      </c>
      <c r="C79" s="17" t="s">
        <v>68</v>
      </c>
      <c r="D79" s="25">
        <v>3</v>
      </c>
      <c r="E79" s="25">
        <v>0</v>
      </c>
      <c r="F79" s="16">
        <f t="shared" si="2"/>
        <v>0</v>
      </c>
      <c r="G79" s="32"/>
      <c r="H79" s="32"/>
      <c r="I79" s="32"/>
    </row>
    <row r="80" spans="1:9" s="15" customFormat="1" ht="15">
      <c r="A80" s="12"/>
      <c r="B80" s="31" t="s">
        <v>118</v>
      </c>
      <c r="C80" s="17"/>
      <c r="D80" s="25"/>
      <c r="E80" s="25">
        <v>0</v>
      </c>
      <c r="F80" s="16">
        <f t="shared" si="2"/>
        <v>0</v>
      </c>
      <c r="G80" s="32"/>
      <c r="H80" s="32"/>
      <c r="I80" s="32"/>
    </row>
    <row r="81" spans="1:9" s="15" customFormat="1" ht="15">
      <c r="A81" s="12">
        <v>25</v>
      </c>
      <c r="B81" s="6" t="s">
        <v>89</v>
      </c>
      <c r="C81" s="17" t="s">
        <v>68</v>
      </c>
      <c r="D81" s="25">
        <v>5</v>
      </c>
      <c r="E81" s="25">
        <v>0</v>
      </c>
      <c r="F81" s="16">
        <f t="shared" si="2"/>
        <v>0</v>
      </c>
      <c r="G81" s="32"/>
      <c r="H81" s="32"/>
      <c r="I81" s="32"/>
    </row>
    <row r="82" spans="1:9" s="15" customFormat="1" ht="15">
      <c r="A82" s="12">
        <v>26</v>
      </c>
      <c r="B82" s="6" t="s">
        <v>92</v>
      </c>
      <c r="C82" s="17" t="s">
        <v>68</v>
      </c>
      <c r="D82" s="25">
        <v>2</v>
      </c>
      <c r="E82" s="25">
        <v>0</v>
      </c>
      <c r="F82" s="16">
        <f t="shared" si="2"/>
        <v>0</v>
      </c>
      <c r="G82" s="32"/>
      <c r="H82" s="32"/>
      <c r="I82" s="32"/>
    </row>
    <row r="83" spans="1:9" s="15" customFormat="1" ht="15">
      <c r="A83" s="12">
        <v>27</v>
      </c>
      <c r="B83" s="6" t="s">
        <v>93</v>
      </c>
      <c r="C83" s="17" t="s">
        <v>68</v>
      </c>
      <c r="D83" s="25">
        <v>6</v>
      </c>
      <c r="E83" s="25">
        <v>0</v>
      </c>
      <c r="F83" s="16">
        <f t="shared" si="2"/>
        <v>0</v>
      </c>
      <c r="G83" s="32"/>
      <c r="H83" s="32"/>
      <c r="I83" s="32"/>
    </row>
    <row r="84" spans="1:9" s="15" customFormat="1" ht="15">
      <c r="A84" s="12"/>
      <c r="B84" s="115" t="s">
        <v>94</v>
      </c>
      <c r="C84" s="17"/>
      <c r="D84" s="25"/>
      <c r="E84" s="25">
        <v>0</v>
      </c>
      <c r="F84" s="20">
        <f>SUM(F54:F83)</f>
        <v>0</v>
      </c>
      <c r="G84" s="32"/>
      <c r="H84" s="32"/>
      <c r="I84" s="32"/>
    </row>
    <row r="85" spans="1:9" s="15" customFormat="1" ht="15">
      <c r="A85" s="11"/>
      <c r="B85" s="23" t="s">
        <v>101</v>
      </c>
      <c r="C85" s="17"/>
      <c r="D85" s="16"/>
      <c r="E85" s="22"/>
      <c r="F85" s="22"/>
      <c r="G85" s="32"/>
      <c r="H85" s="32"/>
      <c r="I85" s="32"/>
    </row>
    <row r="86" spans="1:9" s="15" customFormat="1" ht="15">
      <c r="A86" s="12">
        <v>1</v>
      </c>
      <c r="B86" s="6" t="s">
        <v>34</v>
      </c>
      <c r="C86" s="17" t="s">
        <v>5</v>
      </c>
      <c r="D86" s="25">
        <v>2019.895</v>
      </c>
      <c r="E86" s="25">
        <v>0</v>
      </c>
      <c r="F86" s="16">
        <f aca="true" t="shared" si="3" ref="F86:F149">E86*D86</f>
        <v>0</v>
      </c>
      <c r="G86" s="32"/>
      <c r="H86" s="32"/>
      <c r="I86" s="32"/>
    </row>
    <row r="87" spans="1:9" s="15" customFormat="1" ht="30">
      <c r="A87" s="12">
        <v>2</v>
      </c>
      <c r="B87" s="6" t="s">
        <v>35</v>
      </c>
      <c r="C87" s="17" t="s">
        <v>5</v>
      </c>
      <c r="D87" s="25">
        <v>525.173</v>
      </c>
      <c r="E87" s="30">
        <v>0</v>
      </c>
      <c r="F87" s="16">
        <f t="shared" si="3"/>
        <v>0</v>
      </c>
      <c r="G87" s="32"/>
      <c r="H87" s="32"/>
      <c r="I87" s="32"/>
    </row>
    <row r="88" spans="1:9" s="15" customFormat="1" ht="30">
      <c r="A88" s="12">
        <v>3</v>
      </c>
      <c r="B88" s="6" t="s">
        <v>36</v>
      </c>
      <c r="C88" s="17" t="s">
        <v>4</v>
      </c>
      <c r="D88" s="25">
        <v>260</v>
      </c>
      <c r="E88" s="25">
        <v>0</v>
      </c>
      <c r="F88" s="16">
        <f t="shared" si="3"/>
        <v>0</v>
      </c>
      <c r="G88" s="32"/>
      <c r="H88" s="32"/>
      <c r="I88" s="32"/>
    </row>
    <row r="89" spans="1:9" s="15" customFormat="1" ht="30">
      <c r="A89" s="12">
        <v>4</v>
      </c>
      <c r="B89" s="6" t="s">
        <v>95</v>
      </c>
      <c r="C89" s="17" t="s">
        <v>5</v>
      </c>
      <c r="D89" s="25">
        <v>2019.895</v>
      </c>
      <c r="E89" s="25">
        <v>0</v>
      </c>
      <c r="F89" s="16">
        <f t="shared" si="3"/>
        <v>0</v>
      </c>
      <c r="G89" s="32"/>
      <c r="H89" s="32"/>
      <c r="I89" s="32"/>
    </row>
    <row r="90" spans="1:9" s="15" customFormat="1" ht="15">
      <c r="A90" s="12">
        <v>5</v>
      </c>
      <c r="B90" s="6" t="s">
        <v>37</v>
      </c>
      <c r="C90" s="17" t="s">
        <v>5</v>
      </c>
      <c r="D90" s="25">
        <v>2019.895</v>
      </c>
      <c r="E90" s="25">
        <v>0</v>
      </c>
      <c r="F90" s="16">
        <f t="shared" si="3"/>
        <v>0</v>
      </c>
      <c r="G90" s="32"/>
      <c r="H90" s="32"/>
      <c r="I90" s="32"/>
    </row>
    <row r="91" spans="1:9" s="15" customFormat="1" ht="30">
      <c r="A91" s="12">
        <v>6</v>
      </c>
      <c r="B91" s="6" t="s">
        <v>96</v>
      </c>
      <c r="C91" s="17" t="s">
        <v>5</v>
      </c>
      <c r="D91" s="25">
        <v>630.2076</v>
      </c>
      <c r="E91" s="25">
        <v>0</v>
      </c>
      <c r="F91" s="16">
        <f t="shared" si="3"/>
        <v>0</v>
      </c>
      <c r="G91" s="32"/>
      <c r="H91" s="32"/>
      <c r="I91" s="32"/>
    </row>
    <row r="92" spans="1:9" s="15" customFormat="1" ht="30">
      <c r="A92" s="12">
        <v>7</v>
      </c>
      <c r="B92" s="6" t="s">
        <v>97</v>
      </c>
      <c r="C92" s="17" t="s">
        <v>5</v>
      </c>
      <c r="D92" s="25">
        <v>630.2076</v>
      </c>
      <c r="E92" s="25">
        <v>0</v>
      </c>
      <c r="F92" s="16">
        <f t="shared" si="3"/>
        <v>0</v>
      </c>
      <c r="G92" s="32"/>
      <c r="H92" s="32"/>
      <c r="I92" s="32"/>
    </row>
    <row r="93" spans="1:9" s="15" customFormat="1" ht="15">
      <c r="A93" s="12">
        <v>8</v>
      </c>
      <c r="B93" s="6" t="s">
        <v>38</v>
      </c>
      <c r="C93" s="17" t="s">
        <v>5</v>
      </c>
      <c r="D93" s="25">
        <v>630.2076</v>
      </c>
      <c r="E93" s="25">
        <v>0</v>
      </c>
      <c r="F93" s="16">
        <f t="shared" si="3"/>
        <v>0</v>
      </c>
      <c r="G93" s="32"/>
      <c r="H93" s="32"/>
      <c r="I93" s="32"/>
    </row>
    <row r="94" spans="1:9" s="15" customFormat="1" ht="30">
      <c r="A94" s="12">
        <v>9</v>
      </c>
      <c r="B94" s="6" t="s">
        <v>39</v>
      </c>
      <c r="C94" s="17" t="s">
        <v>5</v>
      </c>
      <c r="D94" s="25">
        <v>1734.544</v>
      </c>
      <c r="E94" s="25">
        <v>0</v>
      </c>
      <c r="F94" s="16">
        <f t="shared" si="3"/>
        <v>0</v>
      </c>
      <c r="G94" s="35"/>
      <c r="H94" s="32"/>
      <c r="I94" s="32"/>
    </row>
    <row r="95" spans="1:9" s="15" customFormat="1" ht="30">
      <c r="A95" s="12">
        <v>10</v>
      </c>
      <c r="B95" s="6" t="s">
        <v>98</v>
      </c>
      <c r="C95" s="17" t="s">
        <v>5</v>
      </c>
      <c r="D95" s="25">
        <v>1734.544</v>
      </c>
      <c r="E95" s="25">
        <v>0</v>
      </c>
      <c r="F95" s="16">
        <f t="shared" si="3"/>
        <v>0</v>
      </c>
      <c r="G95" s="5"/>
      <c r="H95" s="32"/>
      <c r="I95" s="32"/>
    </row>
    <row r="96" spans="1:9" s="15" customFormat="1" ht="30">
      <c r="A96" s="12">
        <v>11</v>
      </c>
      <c r="B96" s="6" t="s">
        <v>99</v>
      </c>
      <c r="C96" s="17" t="s">
        <v>5</v>
      </c>
      <c r="D96" s="25">
        <v>625.639</v>
      </c>
      <c r="E96" s="25">
        <v>0</v>
      </c>
      <c r="F96" s="16">
        <f t="shared" si="3"/>
        <v>0</v>
      </c>
      <c r="G96" s="35"/>
      <c r="H96" s="32"/>
      <c r="I96" s="32"/>
    </row>
    <row r="97" spans="1:8" s="15" customFormat="1" ht="30">
      <c r="A97" s="12">
        <v>12</v>
      </c>
      <c r="B97" s="6" t="s">
        <v>40</v>
      </c>
      <c r="C97" s="17" t="s">
        <v>41</v>
      </c>
      <c r="D97" s="25">
        <v>220</v>
      </c>
      <c r="E97" s="25">
        <v>0</v>
      </c>
      <c r="F97" s="16">
        <f t="shared" si="3"/>
        <v>0</v>
      </c>
      <c r="G97" s="32"/>
      <c r="H97" s="35"/>
    </row>
    <row r="98" spans="1:9" s="15" customFormat="1" ht="30">
      <c r="A98" s="12">
        <v>14</v>
      </c>
      <c r="B98" s="6" t="s">
        <v>42</v>
      </c>
      <c r="C98" s="17" t="s">
        <v>41</v>
      </c>
      <c r="D98" s="25">
        <v>184</v>
      </c>
      <c r="E98" s="25">
        <v>0</v>
      </c>
      <c r="F98" s="16">
        <f t="shared" si="3"/>
        <v>0</v>
      </c>
      <c r="G98" s="32"/>
      <c r="H98" s="5"/>
      <c r="I98" s="5"/>
    </row>
    <row r="99" spans="1:9" s="15" customFormat="1" ht="30">
      <c r="A99" s="12">
        <v>17</v>
      </c>
      <c r="B99" s="6" t="s">
        <v>100</v>
      </c>
      <c r="C99" s="17" t="s">
        <v>5</v>
      </c>
      <c r="D99" s="25">
        <v>5.1875</v>
      </c>
      <c r="E99" s="30">
        <v>0</v>
      </c>
      <c r="F99" s="16">
        <f t="shared" si="3"/>
        <v>0</v>
      </c>
      <c r="G99" s="32"/>
      <c r="H99" s="35"/>
      <c r="I99" s="35"/>
    </row>
    <row r="100" spans="1:9" s="15" customFormat="1" ht="45">
      <c r="A100" s="12">
        <v>18</v>
      </c>
      <c r="B100" s="6" t="s">
        <v>43</v>
      </c>
      <c r="C100" s="17" t="s">
        <v>20</v>
      </c>
      <c r="D100" s="25">
        <v>3</v>
      </c>
      <c r="E100" s="25">
        <v>0</v>
      </c>
      <c r="F100" s="16">
        <f t="shared" si="3"/>
        <v>0</v>
      </c>
      <c r="G100" s="32"/>
      <c r="H100" s="32"/>
      <c r="I100" s="32"/>
    </row>
    <row r="101" spans="1:9" s="15" customFormat="1" ht="45">
      <c r="A101" s="12">
        <v>19</v>
      </c>
      <c r="B101" s="6" t="s">
        <v>44</v>
      </c>
      <c r="C101" s="17" t="s">
        <v>20</v>
      </c>
      <c r="D101" s="25">
        <v>8</v>
      </c>
      <c r="E101" s="25">
        <v>0</v>
      </c>
      <c r="F101" s="16">
        <f t="shared" si="3"/>
        <v>0</v>
      </c>
      <c r="G101" s="32"/>
      <c r="H101" s="32"/>
      <c r="I101" s="32"/>
    </row>
    <row r="102" spans="1:9" s="15" customFormat="1" ht="30">
      <c r="A102" s="12">
        <v>20</v>
      </c>
      <c r="B102" s="6" t="s">
        <v>45</v>
      </c>
      <c r="C102" s="17" t="s">
        <v>20</v>
      </c>
      <c r="D102" s="25">
        <v>4</v>
      </c>
      <c r="E102" s="25">
        <v>0</v>
      </c>
      <c r="F102" s="16">
        <f t="shared" si="3"/>
        <v>0</v>
      </c>
      <c r="G102" s="32"/>
      <c r="H102" s="32"/>
      <c r="I102" s="32"/>
    </row>
    <row r="103" spans="1:9" s="15" customFormat="1" ht="15">
      <c r="A103" s="12">
        <v>21</v>
      </c>
      <c r="B103" s="6" t="s">
        <v>46</v>
      </c>
      <c r="C103" s="17" t="s">
        <v>20</v>
      </c>
      <c r="D103" s="25">
        <v>4</v>
      </c>
      <c r="E103" s="25">
        <v>0</v>
      </c>
      <c r="F103" s="16">
        <f t="shared" si="3"/>
        <v>0</v>
      </c>
      <c r="G103" s="32"/>
      <c r="H103" s="32"/>
      <c r="I103" s="32"/>
    </row>
    <row r="104" spans="1:9" s="15" customFormat="1" ht="45">
      <c r="A104" s="12">
        <v>22</v>
      </c>
      <c r="B104" s="6" t="s">
        <v>47</v>
      </c>
      <c r="C104" s="17" t="s">
        <v>20</v>
      </c>
      <c r="D104" s="25">
        <v>4</v>
      </c>
      <c r="E104" s="25">
        <v>0</v>
      </c>
      <c r="F104" s="16">
        <f t="shared" si="3"/>
        <v>0</v>
      </c>
      <c r="G104" s="32"/>
      <c r="H104" s="32"/>
      <c r="I104" s="32"/>
    </row>
    <row r="105" spans="1:9" s="15" customFormat="1" ht="30">
      <c r="A105" s="12">
        <v>23</v>
      </c>
      <c r="B105" s="6" t="s">
        <v>48</v>
      </c>
      <c r="C105" s="17" t="s">
        <v>20</v>
      </c>
      <c r="D105" s="25">
        <v>29</v>
      </c>
      <c r="E105" s="25">
        <v>0</v>
      </c>
      <c r="F105" s="16">
        <f t="shared" si="3"/>
        <v>0</v>
      </c>
      <c r="G105" s="32"/>
      <c r="H105" s="32"/>
      <c r="I105" s="32"/>
    </row>
    <row r="106" spans="1:9" s="15" customFormat="1" ht="15">
      <c r="A106" s="12">
        <v>25</v>
      </c>
      <c r="B106" s="6" t="s">
        <v>49</v>
      </c>
      <c r="C106" s="17" t="s">
        <v>4</v>
      </c>
      <c r="D106" s="25">
        <v>2.45</v>
      </c>
      <c r="E106" s="25">
        <v>0</v>
      </c>
      <c r="F106" s="16">
        <f t="shared" si="3"/>
        <v>0</v>
      </c>
      <c r="G106" s="32"/>
      <c r="H106" s="32"/>
      <c r="I106" s="32"/>
    </row>
    <row r="107" spans="1:9" s="15" customFormat="1" ht="15">
      <c r="A107" s="12">
        <v>26</v>
      </c>
      <c r="B107" s="6" t="s">
        <v>50</v>
      </c>
      <c r="C107" s="17" t="s">
        <v>20</v>
      </c>
      <c r="D107" s="25">
        <v>43</v>
      </c>
      <c r="E107" s="25">
        <v>0</v>
      </c>
      <c r="F107" s="16">
        <f t="shared" si="3"/>
        <v>0</v>
      </c>
      <c r="G107" s="35"/>
      <c r="H107" s="32"/>
      <c r="I107" s="32"/>
    </row>
    <row r="108" spans="1:9" s="15" customFormat="1" ht="30">
      <c r="A108" s="12">
        <v>27</v>
      </c>
      <c r="B108" s="6" t="s">
        <v>51</v>
      </c>
      <c r="C108" s="17" t="s">
        <v>20</v>
      </c>
      <c r="D108" s="25">
        <v>86</v>
      </c>
      <c r="E108" s="25">
        <v>0</v>
      </c>
      <c r="F108" s="16">
        <f t="shared" si="3"/>
        <v>0</v>
      </c>
      <c r="G108" s="5"/>
      <c r="H108" s="32"/>
      <c r="I108" s="32"/>
    </row>
    <row r="109" spans="1:9" s="15" customFormat="1" ht="15">
      <c r="A109" s="12">
        <v>30</v>
      </c>
      <c r="B109" s="6" t="s">
        <v>52</v>
      </c>
      <c r="C109" s="17" t="s">
        <v>20</v>
      </c>
      <c r="D109" s="25">
        <v>32</v>
      </c>
      <c r="E109" s="25">
        <v>0</v>
      </c>
      <c r="F109" s="16">
        <f t="shared" si="3"/>
        <v>0</v>
      </c>
      <c r="G109" s="5"/>
      <c r="H109" s="32"/>
      <c r="I109" s="32"/>
    </row>
    <row r="110" spans="1:9" s="15" customFormat="1" ht="30">
      <c r="A110" s="12">
        <v>31</v>
      </c>
      <c r="B110" s="6" t="s">
        <v>53</v>
      </c>
      <c r="C110" s="17" t="s">
        <v>20</v>
      </c>
      <c r="D110" s="25">
        <v>64</v>
      </c>
      <c r="E110" s="25">
        <v>0</v>
      </c>
      <c r="F110" s="16">
        <f t="shared" si="3"/>
        <v>0</v>
      </c>
      <c r="G110" s="5"/>
      <c r="H110" s="35"/>
      <c r="I110" s="35"/>
    </row>
    <row r="111" spans="1:9" s="15" customFormat="1" ht="15">
      <c r="A111" s="12">
        <v>32</v>
      </c>
      <c r="B111" s="6" t="s">
        <v>54</v>
      </c>
      <c r="C111" s="17" t="s">
        <v>41</v>
      </c>
      <c r="D111" s="25">
        <v>184</v>
      </c>
      <c r="E111" s="25">
        <v>0</v>
      </c>
      <c r="F111" s="16">
        <f t="shared" si="3"/>
        <v>0</v>
      </c>
      <c r="G111" s="5"/>
      <c r="H111" s="5"/>
      <c r="I111" s="5"/>
    </row>
    <row r="112" spans="1:9" s="15" customFormat="1" ht="30">
      <c r="A112" s="12">
        <v>33</v>
      </c>
      <c r="B112" s="6" t="s">
        <v>55</v>
      </c>
      <c r="C112" s="17" t="s">
        <v>20</v>
      </c>
      <c r="D112" s="25">
        <v>4</v>
      </c>
      <c r="E112" s="25">
        <v>0</v>
      </c>
      <c r="F112" s="16">
        <f t="shared" si="3"/>
        <v>0</v>
      </c>
      <c r="G112" s="5"/>
      <c r="H112" s="5"/>
      <c r="I112" s="5"/>
    </row>
    <row r="113" spans="1:9" s="15" customFormat="1" ht="45">
      <c r="A113" s="12">
        <v>34</v>
      </c>
      <c r="B113" s="6" t="s">
        <v>56</v>
      </c>
      <c r="C113" s="17" t="s">
        <v>20</v>
      </c>
      <c r="D113" s="25">
        <v>66</v>
      </c>
      <c r="E113" s="25">
        <v>0</v>
      </c>
      <c r="F113" s="16">
        <f t="shared" si="3"/>
        <v>0</v>
      </c>
      <c r="G113" s="5"/>
      <c r="H113" s="5"/>
      <c r="I113" s="5"/>
    </row>
    <row r="114" spans="1:9" s="15" customFormat="1" ht="30">
      <c r="A114" s="12">
        <v>36</v>
      </c>
      <c r="B114" s="6" t="s">
        <v>57</v>
      </c>
      <c r="C114" s="17" t="s">
        <v>20</v>
      </c>
      <c r="D114" s="25">
        <v>33</v>
      </c>
      <c r="E114" s="25">
        <v>0</v>
      </c>
      <c r="F114" s="16">
        <f t="shared" si="3"/>
        <v>0</v>
      </c>
      <c r="G114" s="5"/>
      <c r="H114" s="5"/>
      <c r="I114" s="5"/>
    </row>
    <row r="115" spans="1:9" s="15" customFormat="1" ht="15">
      <c r="A115" s="12">
        <v>37</v>
      </c>
      <c r="B115" s="6" t="s">
        <v>58</v>
      </c>
      <c r="C115" s="17" t="s">
        <v>20</v>
      </c>
      <c r="D115" s="25">
        <v>33</v>
      </c>
      <c r="E115" s="25">
        <v>0</v>
      </c>
      <c r="F115" s="16">
        <f t="shared" si="3"/>
        <v>0</v>
      </c>
      <c r="G115" s="5"/>
      <c r="H115" s="5"/>
      <c r="I115" s="5"/>
    </row>
    <row r="116" spans="1:9" s="15" customFormat="1" ht="15">
      <c r="A116" s="12">
        <v>38</v>
      </c>
      <c r="B116" s="6" t="s">
        <v>59</v>
      </c>
      <c r="C116" s="17" t="s">
        <v>4</v>
      </c>
      <c r="D116" s="25">
        <v>13.27</v>
      </c>
      <c r="E116" s="25">
        <v>0</v>
      </c>
      <c r="F116" s="16">
        <f t="shared" si="3"/>
        <v>0</v>
      </c>
      <c r="G116" s="5"/>
      <c r="H116" s="5"/>
      <c r="I116" s="5"/>
    </row>
    <row r="117" spans="1:9" s="15" customFormat="1" ht="30">
      <c r="A117" s="12">
        <v>39</v>
      </c>
      <c r="B117" s="6" t="s">
        <v>60</v>
      </c>
      <c r="C117" s="17" t="s">
        <v>5</v>
      </c>
      <c r="D117" s="25">
        <v>7.42</v>
      </c>
      <c r="E117" s="25">
        <v>0</v>
      </c>
      <c r="F117" s="16">
        <f t="shared" si="3"/>
        <v>0</v>
      </c>
      <c r="G117" s="5"/>
      <c r="H117" s="5"/>
      <c r="I117" s="5"/>
    </row>
    <row r="118" spans="1:9" s="15" customFormat="1" ht="15">
      <c r="A118" s="12">
        <v>40</v>
      </c>
      <c r="B118" s="6" t="s">
        <v>61</v>
      </c>
      <c r="C118" s="17" t="s">
        <v>20</v>
      </c>
      <c r="D118" s="25">
        <v>2</v>
      </c>
      <c r="E118" s="25">
        <v>0</v>
      </c>
      <c r="F118" s="16">
        <f t="shared" si="3"/>
        <v>0</v>
      </c>
      <c r="G118" s="5"/>
      <c r="H118" s="5"/>
      <c r="I118" s="5"/>
    </row>
    <row r="119" spans="1:9" s="15" customFormat="1" ht="15">
      <c r="A119" s="12">
        <v>41</v>
      </c>
      <c r="B119" s="6" t="s">
        <v>62</v>
      </c>
      <c r="C119" s="17" t="s">
        <v>20</v>
      </c>
      <c r="D119" s="25">
        <v>17</v>
      </c>
      <c r="E119" s="25">
        <v>0</v>
      </c>
      <c r="F119" s="16">
        <f t="shared" si="3"/>
        <v>0</v>
      </c>
      <c r="G119" s="5"/>
      <c r="H119" s="5"/>
      <c r="I119" s="5"/>
    </row>
    <row r="120" spans="1:9" s="15" customFormat="1" ht="30">
      <c r="A120" s="12">
        <v>42</v>
      </c>
      <c r="B120" s="6" t="s">
        <v>63</v>
      </c>
      <c r="C120" s="17" t="s">
        <v>20</v>
      </c>
      <c r="D120" s="25">
        <v>5</v>
      </c>
      <c r="E120" s="25">
        <v>0</v>
      </c>
      <c r="F120" s="16">
        <f t="shared" si="3"/>
        <v>0</v>
      </c>
      <c r="G120" s="5"/>
      <c r="H120" s="5"/>
      <c r="I120" s="5"/>
    </row>
    <row r="121" spans="1:9" s="15" customFormat="1" ht="30">
      <c r="A121" s="12">
        <v>44</v>
      </c>
      <c r="B121" s="6" t="s">
        <v>64</v>
      </c>
      <c r="C121" s="17" t="s">
        <v>41</v>
      </c>
      <c r="D121" s="25">
        <v>291</v>
      </c>
      <c r="E121" s="25">
        <v>0</v>
      </c>
      <c r="F121" s="16">
        <f t="shared" si="3"/>
        <v>0</v>
      </c>
      <c r="G121" s="5"/>
      <c r="H121" s="5"/>
      <c r="I121" s="5"/>
    </row>
    <row r="122" spans="1:9" s="15" customFormat="1" ht="30">
      <c r="A122" s="12">
        <v>45</v>
      </c>
      <c r="B122" s="6" t="s">
        <v>65</v>
      </c>
      <c r="C122" s="17" t="s">
        <v>41</v>
      </c>
      <c r="D122" s="25">
        <v>15</v>
      </c>
      <c r="E122" s="25">
        <v>0</v>
      </c>
      <c r="F122" s="16">
        <f t="shared" si="3"/>
        <v>0</v>
      </c>
      <c r="G122" s="5"/>
      <c r="H122" s="5"/>
      <c r="I122" s="5"/>
    </row>
    <row r="123" spans="1:9" s="15" customFormat="1" ht="30">
      <c r="A123" s="12">
        <v>46</v>
      </c>
      <c r="B123" s="6" t="s">
        <v>66</v>
      </c>
      <c r="C123" s="17" t="s">
        <v>41</v>
      </c>
      <c r="D123" s="25">
        <v>136</v>
      </c>
      <c r="E123" s="25">
        <v>0</v>
      </c>
      <c r="F123" s="16">
        <f t="shared" si="3"/>
        <v>0</v>
      </c>
      <c r="G123" s="5"/>
      <c r="H123" s="5"/>
      <c r="I123" s="5"/>
    </row>
    <row r="124" spans="1:9" s="15" customFormat="1" ht="15">
      <c r="A124" s="12">
        <v>47</v>
      </c>
      <c r="B124" s="6" t="s">
        <v>67</v>
      </c>
      <c r="C124" s="17" t="s">
        <v>68</v>
      </c>
      <c r="D124" s="25">
        <v>1</v>
      </c>
      <c r="E124" s="25">
        <v>0</v>
      </c>
      <c r="F124" s="16">
        <f t="shared" si="3"/>
        <v>0</v>
      </c>
      <c r="G124" s="5"/>
      <c r="H124" s="5"/>
      <c r="I124" s="5"/>
    </row>
    <row r="125" spans="1:9" s="15" customFormat="1" ht="15">
      <c r="A125" s="12">
        <v>48</v>
      </c>
      <c r="B125" s="6" t="s">
        <v>69</v>
      </c>
      <c r="C125" s="17" t="s">
        <v>68</v>
      </c>
      <c r="D125" s="25">
        <v>2</v>
      </c>
      <c r="E125" s="25">
        <v>0</v>
      </c>
      <c r="F125" s="16">
        <f t="shared" si="3"/>
        <v>0</v>
      </c>
      <c r="G125" s="5"/>
      <c r="H125" s="5"/>
      <c r="I125" s="5"/>
    </row>
    <row r="126" spans="1:9" s="15" customFormat="1" ht="15">
      <c r="A126" s="12">
        <v>49</v>
      </c>
      <c r="B126" s="6" t="s">
        <v>70</v>
      </c>
      <c r="C126" s="17" t="s">
        <v>68</v>
      </c>
      <c r="D126" s="25">
        <v>7</v>
      </c>
      <c r="E126" s="25">
        <v>0</v>
      </c>
      <c r="F126" s="16">
        <f t="shared" si="3"/>
        <v>0</v>
      </c>
      <c r="G126" s="5"/>
      <c r="H126" s="5"/>
      <c r="I126" s="5"/>
    </row>
    <row r="127" spans="1:9" s="15" customFormat="1" ht="15">
      <c r="A127" s="12">
        <v>50</v>
      </c>
      <c r="B127" s="6" t="s">
        <v>71</v>
      </c>
      <c r="C127" s="17" t="s">
        <v>68</v>
      </c>
      <c r="D127" s="25">
        <v>2</v>
      </c>
      <c r="E127" s="25">
        <v>0</v>
      </c>
      <c r="F127" s="16">
        <f t="shared" si="3"/>
        <v>0</v>
      </c>
      <c r="G127" s="5"/>
      <c r="H127" s="5"/>
      <c r="I127" s="5"/>
    </row>
    <row r="128" spans="1:9" s="15" customFormat="1" ht="15">
      <c r="A128" s="12">
        <v>51</v>
      </c>
      <c r="B128" s="6" t="s">
        <v>72</v>
      </c>
      <c r="C128" s="17" t="s">
        <v>68</v>
      </c>
      <c r="D128" s="25">
        <v>7</v>
      </c>
      <c r="E128" s="25">
        <v>0</v>
      </c>
      <c r="F128" s="16">
        <f t="shared" si="3"/>
        <v>0</v>
      </c>
      <c r="G128" s="5"/>
      <c r="H128" s="5"/>
      <c r="I128" s="5"/>
    </row>
    <row r="129" spans="1:9" s="15" customFormat="1" ht="15">
      <c r="A129" s="12">
        <v>52</v>
      </c>
      <c r="B129" s="6" t="s">
        <v>73</v>
      </c>
      <c r="C129" s="17" t="s">
        <v>68</v>
      </c>
      <c r="D129" s="25">
        <v>1</v>
      </c>
      <c r="E129" s="25">
        <v>0</v>
      </c>
      <c r="F129" s="16">
        <f t="shared" si="3"/>
        <v>0</v>
      </c>
      <c r="G129" s="5"/>
      <c r="H129" s="5"/>
      <c r="I129" s="5"/>
    </row>
    <row r="130" spans="1:9" s="15" customFormat="1" ht="15">
      <c r="A130" s="12">
        <v>53</v>
      </c>
      <c r="B130" s="6" t="s">
        <v>74</v>
      </c>
      <c r="C130" s="17" t="s">
        <v>68</v>
      </c>
      <c r="D130" s="25">
        <v>4</v>
      </c>
      <c r="E130" s="25">
        <v>0</v>
      </c>
      <c r="F130" s="16">
        <f t="shared" si="3"/>
        <v>0</v>
      </c>
      <c r="G130" s="5"/>
      <c r="H130" s="5"/>
      <c r="I130" s="5"/>
    </row>
    <row r="131" spans="1:9" s="15" customFormat="1" ht="15">
      <c r="A131" s="12">
        <v>54</v>
      </c>
      <c r="B131" s="6" t="s">
        <v>75</v>
      </c>
      <c r="C131" s="17" t="s">
        <v>68</v>
      </c>
      <c r="D131" s="25">
        <v>1</v>
      </c>
      <c r="E131" s="25">
        <v>0</v>
      </c>
      <c r="F131" s="16">
        <f t="shared" si="3"/>
        <v>0</v>
      </c>
      <c r="G131" s="5"/>
      <c r="H131" s="5"/>
      <c r="I131" s="5"/>
    </row>
    <row r="132" spans="1:9" s="15" customFormat="1" ht="15">
      <c r="A132" s="12">
        <v>55</v>
      </c>
      <c r="B132" s="6" t="s">
        <v>76</v>
      </c>
      <c r="C132" s="17" t="s">
        <v>68</v>
      </c>
      <c r="D132" s="25">
        <v>1</v>
      </c>
      <c r="E132" s="25">
        <v>0</v>
      </c>
      <c r="F132" s="16">
        <f t="shared" si="3"/>
        <v>0</v>
      </c>
      <c r="G132" s="5"/>
      <c r="H132" s="5"/>
      <c r="I132" s="5"/>
    </row>
    <row r="133" spans="1:9" s="15" customFormat="1" ht="15">
      <c r="A133" s="12">
        <v>56</v>
      </c>
      <c r="B133" s="6" t="s">
        <v>77</v>
      </c>
      <c r="C133" s="17" t="s">
        <v>68</v>
      </c>
      <c r="D133" s="25">
        <v>1</v>
      </c>
      <c r="E133" s="25">
        <v>0</v>
      </c>
      <c r="F133" s="16">
        <f t="shared" si="3"/>
        <v>0</v>
      </c>
      <c r="G133" s="5"/>
      <c r="H133" s="5"/>
      <c r="I133" s="5"/>
    </row>
    <row r="134" spans="1:9" s="15" customFormat="1" ht="15">
      <c r="A134" s="12">
        <v>57</v>
      </c>
      <c r="B134" s="6" t="s">
        <v>78</v>
      </c>
      <c r="C134" s="17" t="s">
        <v>68</v>
      </c>
      <c r="D134" s="25">
        <v>2</v>
      </c>
      <c r="E134" s="25">
        <v>0</v>
      </c>
      <c r="F134" s="16">
        <f t="shared" si="3"/>
        <v>0</v>
      </c>
      <c r="G134" s="5"/>
      <c r="H134" s="5"/>
      <c r="I134" s="5"/>
    </row>
    <row r="135" spans="1:9" s="15" customFormat="1" ht="15">
      <c r="A135" s="12">
        <v>58</v>
      </c>
      <c r="B135" s="6" t="s">
        <v>79</v>
      </c>
      <c r="C135" s="17" t="s">
        <v>68</v>
      </c>
      <c r="D135" s="25">
        <v>1</v>
      </c>
      <c r="E135" s="25">
        <v>0</v>
      </c>
      <c r="F135" s="16">
        <f t="shared" si="3"/>
        <v>0</v>
      </c>
      <c r="G135" s="5"/>
      <c r="H135" s="5"/>
      <c r="I135" s="5"/>
    </row>
    <row r="136" spans="1:9" s="15" customFormat="1" ht="30">
      <c r="A136" s="12">
        <v>59</v>
      </c>
      <c r="B136" s="6" t="s">
        <v>80</v>
      </c>
      <c r="C136" s="17" t="s">
        <v>68</v>
      </c>
      <c r="D136" s="25">
        <v>2</v>
      </c>
      <c r="E136" s="25">
        <v>0</v>
      </c>
      <c r="F136" s="16">
        <f t="shared" si="3"/>
        <v>0</v>
      </c>
      <c r="G136" s="5"/>
      <c r="H136" s="5"/>
      <c r="I136" s="5"/>
    </row>
    <row r="137" spans="1:9" s="15" customFormat="1" ht="15">
      <c r="A137" s="12">
        <v>60</v>
      </c>
      <c r="B137" s="6" t="s">
        <v>81</v>
      </c>
      <c r="C137" s="17" t="s">
        <v>68</v>
      </c>
      <c r="D137" s="25">
        <v>15</v>
      </c>
      <c r="E137" s="25">
        <v>0</v>
      </c>
      <c r="F137" s="16">
        <f t="shared" si="3"/>
        <v>0</v>
      </c>
      <c r="G137" s="5"/>
      <c r="H137" s="5"/>
      <c r="I137" s="5"/>
    </row>
    <row r="138" spans="1:9" s="15" customFormat="1" ht="15">
      <c r="A138" s="12">
        <v>61</v>
      </c>
      <c r="B138" s="6" t="s">
        <v>82</v>
      </c>
      <c r="C138" s="17" t="s">
        <v>68</v>
      </c>
      <c r="D138" s="25">
        <v>2</v>
      </c>
      <c r="E138" s="25">
        <v>0</v>
      </c>
      <c r="F138" s="16">
        <f t="shared" si="3"/>
        <v>0</v>
      </c>
      <c r="G138" s="5"/>
      <c r="H138" s="5"/>
      <c r="I138" s="5"/>
    </row>
    <row r="139" spans="1:9" s="15" customFormat="1" ht="15">
      <c r="A139" s="12">
        <v>62</v>
      </c>
      <c r="B139" s="6" t="s">
        <v>83</v>
      </c>
      <c r="C139" s="17" t="s">
        <v>68</v>
      </c>
      <c r="D139" s="25">
        <v>15</v>
      </c>
      <c r="E139" s="25">
        <v>0</v>
      </c>
      <c r="F139" s="16">
        <f t="shared" si="3"/>
        <v>0</v>
      </c>
      <c r="G139" s="5"/>
      <c r="H139" s="5"/>
      <c r="I139" s="5"/>
    </row>
    <row r="140" spans="1:9" s="15" customFormat="1" ht="15">
      <c r="A140" s="12">
        <v>63</v>
      </c>
      <c r="B140" s="6" t="s">
        <v>84</v>
      </c>
      <c r="C140" s="17" t="s">
        <v>68</v>
      </c>
      <c r="D140" s="25">
        <v>2</v>
      </c>
      <c r="E140" s="25">
        <v>0</v>
      </c>
      <c r="F140" s="16">
        <f t="shared" si="3"/>
        <v>0</v>
      </c>
      <c r="G140" s="5"/>
      <c r="H140" s="5"/>
      <c r="I140" s="5"/>
    </row>
    <row r="141" spans="1:9" s="15" customFormat="1" ht="15">
      <c r="A141" s="12">
        <v>64</v>
      </c>
      <c r="B141" s="6" t="s">
        <v>85</v>
      </c>
      <c r="C141" s="17" t="s">
        <v>68</v>
      </c>
      <c r="D141" s="25">
        <v>15</v>
      </c>
      <c r="E141" s="25">
        <v>0</v>
      </c>
      <c r="F141" s="16">
        <f t="shared" si="3"/>
        <v>0</v>
      </c>
      <c r="G141" s="5"/>
      <c r="H141" s="5"/>
      <c r="I141" s="5"/>
    </row>
    <row r="142" spans="1:9" s="15" customFormat="1" ht="15">
      <c r="A142" s="12">
        <v>65</v>
      </c>
      <c r="B142" s="6" t="s">
        <v>86</v>
      </c>
      <c r="C142" s="17" t="s">
        <v>68</v>
      </c>
      <c r="D142" s="25">
        <v>2</v>
      </c>
      <c r="E142" s="25">
        <v>0</v>
      </c>
      <c r="F142" s="16">
        <f t="shared" si="3"/>
        <v>0</v>
      </c>
      <c r="G142" s="5"/>
      <c r="H142" s="5"/>
      <c r="I142" s="5"/>
    </row>
    <row r="143" spans="1:9" s="15" customFormat="1" ht="15">
      <c r="A143" s="12">
        <v>66</v>
      </c>
      <c r="B143" s="6" t="s">
        <v>87</v>
      </c>
      <c r="C143" s="17" t="s">
        <v>68</v>
      </c>
      <c r="D143" s="25">
        <v>15</v>
      </c>
      <c r="E143" s="25">
        <v>0</v>
      </c>
      <c r="F143" s="16">
        <f t="shared" si="3"/>
        <v>0</v>
      </c>
      <c r="G143" s="5"/>
      <c r="H143" s="5"/>
      <c r="I143" s="5"/>
    </row>
    <row r="144" spans="1:9" s="15" customFormat="1" ht="15">
      <c r="A144" s="12">
        <v>67</v>
      </c>
      <c r="B144" s="6" t="s">
        <v>88</v>
      </c>
      <c r="C144" s="17" t="s">
        <v>68</v>
      </c>
      <c r="D144" s="25">
        <v>1</v>
      </c>
      <c r="E144" s="25">
        <v>0</v>
      </c>
      <c r="F144" s="16">
        <f t="shared" si="3"/>
        <v>0</v>
      </c>
      <c r="G144" s="5"/>
      <c r="H144" s="5"/>
      <c r="I144" s="5"/>
    </row>
    <row r="145" spans="1:9" s="15" customFormat="1" ht="15">
      <c r="A145" s="12">
        <v>68</v>
      </c>
      <c r="B145" s="6" t="s">
        <v>89</v>
      </c>
      <c r="C145" s="17" t="s">
        <v>68</v>
      </c>
      <c r="D145" s="25">
        <v>4</v>
      </c>
      <c r="E145" s="25">
        <v>0</v>
      </c>
      <c r="F145" s="16">
        <f t="shared" si="3"/>
        <v>0</v>
      </c>
      <c r="G145" s="5"/>
      <c r="H145" s="5"/>
      <c r="I145" s="5"/>
    </row>
    <row r="146" spans="1:9" s="15" customFormat="1" ht="15">
      <c r="A146" s="12">
        <v>69</v>
      </c>
      <c r="B146" s="6" t="s">
        <v>90</v>
      </c>
      <c r="C146" s="17" t="s">
        <v>68</v>
      </c>
      <c r="D146" s="25">
        <v>2</v>
      </c>
      <c r="E146" s="25">
        <v>0</v>
      </c>
      <c r="F146" s="16">
        <f t="shared" si="3"/>
        <v>0</v>
      </c>
      <c r="G146" s="5"/>
      <c r="H146" s="5"/>
      <c r="I146" s="5"/>
    </row>
    <row r="147" spans="1:9" s="15" customFormat="1" ht="15">
      <c r="A147" s="12">
        <v>70</v>
      </c>
      <c r="B147" s="6" t="s">
        <v>91</v>
      </c>
      <c r="C147" s="17" t="s">
        <v>68</v>
      </c>
      <c r="D147" s="25">
        <v>15</v>
      </c>
      <c r="E147" s="25">
        <v>0</v>
      </c>
      <c r="F147" s="16">
        <f t="shared" si="3"/>
        <v>0</v>
      </c>
      <c r="G147" s="5"/>
      <c r="H147" s="5"/>
      <c r="I147" s="5"/>
    </row>
    <row r="148" spans="1:9" s="15" customFormat="1" ht="15">
      <c r="A148" s="12">
        <v>71</v>
      </c>
      <c r="B148" s="6" t="s">
        <v>92</v>
      </c>
      <c r="C148" s="17" t="s">
        <v>68</v>
      </c>
      <c r="D148" s="25">
        <v>2</v>
      </c>
      <c r="E148" s="25">
        <v>0</v>
      </c>
      <c r="F148" s="16">
        <f t="shared" si="3"/>
        <v>0</v>
      </c>
      <c r="G148" s="5"/>
      <c r="H148" s="5"/>
      <c r="I148" s="5"/>
    </row>
    <row r="149" spans="1:9" s="15" customFormat="1" ht="15">
      <c r="A149" s="12">
        <v>72</v>
      </c>
      <c r="B149" s="6" t="s">
        <v>93</v>
      </c>
      <c r="C149" s="17" t="s">
        <v>68</v>
      </c>
      <c r="D149" s="25">
        <v>33</v>
      </c>
      <c r="E149" s="25">
        <v>0</v>
      </c>
      <c r="F149" s="16">
        <f t="shared" si="3"/>
        <v>0</v>
      </c>
      <c r="G149" s="5"/>
      <c r="H149" s="5"/>
      <c r="I149" s="5"/>
    </row>
    <row r="150" spans="1:12" s="15" customFormat="1" ht="15">
      <c r="A150" s="11"/>
      <c r="B150" s="115" t="s">
        <v>94</v>
      </c>
      <c r="C150" s="19"/>
      <c r="D150" s="29"/>
      <c r="E150" s="29"/>
      <c r="F150" s="20">
        <f>SUM(F86:F149)</f>
        <v>0</v>
      </c>
      <c r="G150" s="5"/>
      <c r="H150" s="5"/>
      <c r="I150" s="5"/>
      <c r="J150" s="18"/>
      <c r="K150" s="18"/>
      <c r="L150" s="18"/>
    </row>
    <row r="151" spans="1:12" s="18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120" t="s">
        <v>121</v>
      </c>
      <c r="B152" s="120"/>
      <c r="C152" s="120"/>
      <c r="D152" s="120"/>
      <c r="E152" s="14"/>
      <c r="F152" s="14"/>
      <c r="J152" s="32"/>
      <c r="K152" s="32"/>
      <c r="L152" s="32"/>
    </row>
    <row r="153" spans="1:9" s="32" customFormat="1" ht="30">
      <c r="A153" s="12">
        <v>1</v>
      </c>
      <c r="B153" s="36" t="s">
        <v>122</v>
      </c>
      <c r="C153" s="37" t="s">
        <v>123</v>
      </c>
      <c r="D153" s="37">
        <v>834.82</v>
      </c>
      <c r="E153" s="22">
        <v>0</v>
      </c>
      <c r="F153" s="22">
        <f>E153*D153</f>
        <v>0</v>
      </c>
      <c r="G153" s="5"/>
      <c r="H153" s="5"/>
      <c r="I153" s="5"/>
    </row>
    <row r="154" spans="1:9" s="32" customFormat="1" ht="30">
      <c r="A154" s="12">
        <v>2</v>
      </c>
      <c r="B154" s="36" t="s">
        <v>124</v>
      </c>
      <c r="C154" s="37" t="s">
        <v>123</v>
      </c>
      <c r="D154" s="37">
        <v>834.82</v>
      </c>
      <c r="E154" s="22">
        <v>0</v>
      </c>
      <c r="F154" s="22">
        <f aca="true" t="shared" si="4" ref="F154:F161">E154*D154</f>
        <v>0</v>
      </c>
      <c r="G154" s="5"/>
      <c r="H154" s="5"/>
      <c r="I154" s="5"/>
    </row>
    <row r="155" spans="1:9" s="32" customFormat="1" ht="45">
      <c r="A155" s="12">
        <v>3</v>
      </c>
      <c r="B155" s="36" t="s">
        <v>125</v>
      </c>
      <c r="C155" s="37" t="s">
        <v>68</v>
      </c>
      <c r="D155" s="37">
        <v>27</v>
      </c>
      <c r="E155" s="22">
        <v>0</v>
      </c>
      <c r="F155" s="22">
        <f t="shared" si="4"/>
        <v>0</v>
      </c>
      <c r="G155" s="5"/>
      <c r="H155" s="5"/>
      <c r="I155" s="5"/>
    </row>
    <row r="156" spans="1:9" s="32" customFormat="1" ht="45">
      <c r="A156" s="12">
        <v>4</v>
      </c>
      <c r="B156" s="36" t="s">
        <v>126</v>
      </c>
      <c r="C156" s="37" t="s">
        <v>68</v>
      </c>
      <c r="D156" s="37">
        <v>27</v>
      </c>
      <c r="E156" s="22">
        <v>0</v>
      </c>
      <c r="F156" s="22">
        <f t="shared" si="4"/>
        <v>0</v>
      </c>
      <c r="G156" s="5"/>
      <c r="H156" s="5"/>
      <c r="I156" s="5"/>
    </row>
    <row r="157" spans="1:9" s="32" customFormat="1" ht="15">
      <c r="A157" s="12">
        <v>5</v>
      </c>
      <c r="B157" s="36" t="s">
        <v>127</v>
      </c>
      <c r="C157" s="37" t="s">
        <v>123</v>
      </c>
      <c r="D157" s="37">
        <v>2504.46</v>
      </c>
      <c r="E157" s="22">
        <v>0</v>
      </c>
      <c r="F157" s="22">
        <f t="shared" si="4"/>
        <v>0</v>
      </c>
      <c r="G157" s="5"/>
      <c r="H157" s="5"/>
      <c r="I157" s="5"/>
    </row>
    <row r="158" spans="1:9" s="32" customFormat="1" ht="15">
      <c r="A158" s="12">
        <v>6</v>
      </c>
      <c r="B158" s="36" t="s">
        <v>128</v>
      </c>
      <c r="C158" s="37" t="s">
        <v>123</v>
      </c>
      <c r="D158" s="37">
        <v>10017.84</v>
      </c>
      <c r="E158" s="22">
        <v>0</v>
      </c>
      <c r="F158" s="22">
        <f t="shared" si="4"/>
        <v>0</v>
      </c>
      <c r="G158" s="5"/>
      <c r="H158" s="5"/>
      <c r="I158" s="5"/>
    </row>
    <row r="159" spans="1:9" s="32" customFormat="1" ht="30">
      <c r="A159" s="12">
        <v>7</v>
      </c>
      <c r="B159" s="36" t="s">
        <v>129</v>
      </c>
      <c r="C159" s="37" t="s">
        <v>123</v>
      </c>
      <c r="D159" s="37">
        <v>2504.46</v>
      </c>
      <c r="E159" s="22">
        <v>0</v>
      </c>
      <c r="F159" s="22">
        <f t="shared" si="4"/>
        <v>0</v>
      </c>
      <c r="G159" s="5"/>
      <c r="H159" s="5"/>
      <c r="I159" s="5"/>
    </row>
    <row r="160" spans="1:9" s="32" customFormat="1" ht="30">
      <c r="A160" s="12">
        <v>8</v>
      </c>
      <c r="B160" s="36" t="s">
        <v>130</v>
      </c>
      <c r="C160" s="37" t="s">
        <v>123</v>
      </c>
      <c r="D160" s="37">
        <v>10017.84</v>
      </c>
      <c r="E160" s="22">
        <v>0</v>
      </c>
      <c r="F160" s="22">
        <f t="shared" si="4"/>
        <v>0</v>
      </c>
      <c r="G160" s="5"/>
      <c r="H160" s="5"/>
      <c r="I160" s="5"/>
    </row>
    <row r="161" spans="1:9" s="32" customFormat="1" ht="15">
      <c r="A161" s="12">
        <v>9</v>
      </c>
      <c r="B161" s="36" t="s">
        <v>131</v>
      </c>
      <c r="C161" s="37" t="s">
        <v>194</v>
      </c>
      <c r="D161" s="37">
        <v>166.96400000000003</v>
      </c>
      <c r="E161" s="22">
        <v>0</v>
      </c>
      <c r="F161" s="22">
        <f t="shared" si="4"/>
        <v>0</v>
      </c>
      <c r="G161" s="5"/>
      <c r="H161" s="5"/>
      <c r="I161" s="5"/>
    </row>
    <row r="162" spans="1:9" s="32" customFormat="1" ht="15.75">
      <c r="A162" s="14"/>
      <c r="B162" s="14"/>
      <c r="C162" s="14"/>
      <c r="D162" s="14"/>
      <c r="E162" s="39" t="s">
        <v>132</v>
      </c>
      <c r="F162" s="44">
        <f>SUM(F153:F161)</f>
        <v>0</v>
      </c>
      <c r="G162" s="5"/>
      <c r="H162" s="5"/>
      <c r="I162" s="5"/>
    </row>
    <row r="163" spans="1:12" s="32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120" t="s">
        <v>133</v>
      </c>
      <c r="B164" s="120"/>
      <c r="C164" s="120"/>
      <c r="D164" s="120"/>
      <c r="E164" s="14"/>
      <c r="F164" s="14"/>
      <c r="J164" s="32"/>
      <c r="K164" s="32"/>
      <c r="L164" s="32"/>
    </row>
    <row r="165" spans="1:9" s="32" customFormat="1" ht="45">
      <c r="A165" s="12"/>
      <c r="B165" s="41" t="s">
        <v>134</v>
      </c>
      <c r="C165" s="37"/>
      <c r="D165" s="37"/>
      <c r="E165" s="22"/>
      <c r="F165" s="22"/>
      <c r="G165" s="5"/>
      <c r="H165" s="5"/>
      <c r="I165" s="5"/>
    </row>
    <row r="166" spans="1:9" s="32" customFormat="1" ht="105">
      <c r="A166" s="12"/>
      <c r="B166" s="36" t="s">
        <v>135</v>
      </c>
      <c r="C166" s="37" t="s">
        <v>68</v>
      </c>
      <c r="D166" s="37">
        <v>2</v>
      </c>
      <c r="E166" s="22">
        <v>0</v>
      </c>
      <c r="F166" s="22">
        <f>E166*D166</f>
        <v>0</v>
      </c>
      <c r="G166" s="5"/>
      <c r="H166" s="5"/>
      <c r="I166" s="5"/>
    </row>
    <row r="167" spans="1:9" s="32" customFormat="1" ht="15">
      <c r="A167" s="12"/>
      <c r="B167" s="41" t="s">
        <v>136</v>
      </c>
      <c r="C167" s="37"/>
      <c r="D167" s="37"/>
      <c r="E167" s="22"/>
      <c r="F167" s="22"/>
      <c r="G167" s="5"/>
      <c r="H167" s="5"/>
      <c r="I167" s="5"/>
    </row>
    <row r="168" spans="1:9" s="32" customFormat="1" ht="15">
      <c r="A168" s="12"/>
      <c r="B168" s="42" t="s">
        <v>137</v>
      </c>
      <c r="C168" s="37"/>
      <c r="D168" s="37"/>
      <c r="E168" s="22"/>
      <c r="F168" s="22"/>
      <c r="G168" s="5"/>
      <c r="H168" s="5"/>
      <c r="I168" s="5"/>
    </row>
    <row r="169" spans="1:9" s="32" customFormat="1" ht="15">
      <c r="A169" s="12"/>
      <c r="B169" s="36" t="s">
        <v>138</v>
      </c>
      <c r="C169" s="37"/>
      <c r="D169" s="37"/>
      <c r="E169" s="22"/>
      <c r="F169" s="22"/>
      <c r="G169" s="5"/>
      <c r="H169" s="5"/>
      <c r="I169" s="5"/>
    </row>
    <row r="170" spans="1:9" s="32" customFormat="1" ht="30">
      <c r="A170" s="12"/>
      <c r="B170" s="36" t="s">
        <v>139</v>
      </c>
      <c r="C170" s="37" t="s">
        <v>68</v>
      </c>
      <c r="D170" s="37">
        <v>8</v>
      </c>
      <c r="E170" s="22">
        <v>0</v>
      </c>
      <c r="F170" s="22">
        <f aca="true" t="shared" si="5" ref="F170:F177">E170*D170</f>
        <v>0</v>
      </c>
      <c r="G170" s="5"/>
      <c r="H170" s="5"/>
      <c r="I170" s="5"/>
    </row>
    <row r="171" spans="1:9" s="32" customFormat="1" ht="60">
      <c r="A171" s="12"/>
      <c r="B171" s="36" t="s">
        <v>140</v>
      </c>
      <c r="C171" s="37" t="s">
        <v>68</v>
      </c>
      <c r="D171" s="37">
        <f>D170*2</f>
        <v>16</v>
      </c>
      <c r="E171" s="22">
        <v>0</v>
      </c>
      <c r="F171" s="22">
        <f t="shared" si="5"/>
        <v>0</v>
      </c>
      <c r="G171" s="5"/>
      <c r="H171" s="5"/>
      <c r="I171" s="5"/>
    </row>
    <row r="172" spans="1:9" s="32" customFormat="1" ht="30">
      <c r="A172" s="12"/>
      <c r="B172" s="36" t="s">
        <v>141</v>
      </c>
      <c r="C172" s="37" t="s">
        <v>142</v>
      </c>
      <c r="D172" s="37">
        <f>D170*1.5</f>
        <v>12</v>
      </c>
      <c r="E172" s="22">
        <v>0</v>
      </c>
      <c r="F172" s="22">
        <f t="shared" si="5"/>
        <v>0</v>
      </c>
      <c r="G172" s="5"/>
      <c r="H172" s="5"/>
      <c r="I172" s="5"/>
    </row>
    <row r="173" spans="1:9" s="32" customFormat="1" ht="15">
      <c r="A173" s="12"/>
      <c r="B173" s="42" t="s">
        <v>143</v>
      </c>
      <c r="C173" s="37"/>
      <c r="D173" s="37"/>
      <c r="E173" s="22">
        <v>0</v>
      </c>
      <c r="F173" s="22">
        <f t="shared" si="5"/>
        <v>0</v>
      </c>
      <c r="G173" s="5"/>
      <c r="H173" s="5"/>
      <c r="I173" s="5"/>
    </row>
    <row r="174" spans="1:9" s="32" customFormat="1" ht="45">
      <c r="A174" s="12"/>
      <c r="B174" s="36" t="s">
        <v>144</v>
      </c>
      <c r="C174" s="37" t="s">
        <v>145</v>
      </c>
      <c r="D174" s="37">
        <v>2</v>
      </c>
      <c r="E174" s="22">
        <v>0</v>
      </c>
      <c r="F174" s="22">
        <f t="shared" si="5"/>
        <v>0</v>
      </c>
      <c r="G174" s="5"/>
      <c r="H174" s="5"/>
      <c r="I174" s="5"/>
    </row>
    <row r="175" spans="1:9" s="32" customFormat="1" ht="45">
      <c r="A175" s="12"/>
      <c r="B175" s="36" t="s">
        <v>146</v>
      </c>
      <c r="C175" s="37" t="s">
        <v>145</v>
      </c>
      <c r="D175" s="37">
        <v>2</v>
      </c>
      <c r="E175" s="22">
        <v>0</v>
      </c>
      <c r="F175" s="22">
        <f t="shared" si="5"/>
        <v>0</v>
      </c>
      <c r="G175" s="5"/>
      <c r="H175" s="5"/>
      <c r="I175" s="5"/>
    </row>
    <row r="176" spans="1:9" s="32" customFormat="1" ht="45">
      <c r="A176" s="12"/>
      <c r="B176" s="36" t="s">
        <v>147</v>
      </c>
      <c r="C176" s="37" t="s">
        <v>145</v>
      </c>
      <c r="D176" s="37">
        <v>2</v>
      </c>
      <c r="E176" s="22">
        <v>0</v>
      </c>
      <c r="F176" s="22">
        <f t="shared" si="5"/>
        <v>0</v>
      </c>
      <c r="G176" s="5"/>
      <c r="H176" s="5"/>
      <c r="I176" s="5"/>
    </row>
    <row r="177" spans="1:9" s="32" customFormat="1" ht="45">
      <c r="A177" s="12"/>
      <c r="B177" s="36" t="s">
        <v>148</v>
      </c>
      <c r="C177" s="37" t="s">
        <v>145</v>
      </c>
      <c r="D177" s="37">
        <v>2</v>
      </c>
      <c r="E177" s="22">
        <v>0</v>
      </c>
      <c r="F177" s="22">
        <f t="shared" si="5"/>
        <v>0</v>
      </c>
      <c r="G177" s="5"/>
      <c r="H177" s="5"/>
      <c r="I177" s="5"/>
    </row>
    <row r="178" spans="1:9" s="32" customFormat="1" ht="15">
      <c r="A178" s="12"/>
      <c r="B178" s="36" t="s">
        <v>149</v>
      </c>
      <c r="C178" s="37"/>
      <c r="D178" s="37">
        <f>SUM(D174:D177)</f>
        <v>8</v>
      </c>
      <c r="E178" s="22">
        <v>0</v>
      </c>
      <c r="F178" s="22"/>
      <c r="G178" s="5"/>
      <c r="H178" s="5"/>
      <c r="I178" s="5"/>
    </row>
    <row r="179" spans="1:9" s="32" customFormat="1" ht="15">
      <c r="A179" s="12"/>
      <c r="B179" s="36" t="s">
        <v>150</v>
      </c>
      <c r="C179" s="37"/>
      <c r="D179" s="37"/>
      <c r="E179" s="22">
        <v>0</v>
      </c>
      <c r="F179" s="22"/>
      <c r="G179" s="5"/>
      <c r="H179" s="5"/>
      <c r="I179" s="5"/>
    </row>
    <row r="180" spans="1:9" s="32" customFormat="1" ht="45">
      <c r="A180" s="12"/>
      <c r="B180" s="36" t="s">
        <v>151</v>
      </c>
      <c r="C180" s="37"/>
      <c r="D180" s="37"/>
      <c r="E180" s="22">
        <v>0</v>
      </c>
      <c r="F180" s="22"/>
      <c r="G180" s="5"/>
      <c r="H180" s="5"/>
      <c r="I180" s="5"/>
    </row>
    <row r="181" spans="1:9" s="32" customFormat="1" ht="15">
      <c r="A181" s="12"/>
      <c r="B181" s="42" t="s">
        <v>152</v>
      </c>
      <c r="C181" s="37"/>
      <c r="D181" s="37"/>
      <c r="E181" s="22">
        <v>0</v>
      </c>
      <c r="F181" s="22"/>
      <c r="G181" s="5"/>
      <c r="H181" s="5"/>
      <c r="I181" s="5"/>
    </row>
    <row r="182" spans="1:9" s="32" customFormat="1" ht="15">
      <c r="A182" s="12"/>
      <c r="B182" s="36" t="s">
        <v>138</v>
      </c>
      <c r="C182" s="37"/>
      <c r="D182" s="37"/>
      <c r="E182" s="22">
        <v>0</v>
      </c>
      <c r="F182" s="22"/>
      <c r="G182" s="5"/>
      <c r="H182" s="5"/>
      <c r="I182" s="5"/>
    </row>
    <row r="183" spans="1:9" s="32" customFormat="1" ht="45">
      <c r="A183" s="12"/>
      <c r="B183" s="36" t="s">
        <v>153</v>
      </c>
      <c r="C183" s="37" t="s">
        <v>68</v>
      </c>
      <c r="D183" s="37">
        <f>D186</f>
        <v>1</v>
      </c>
      <c r="E183" s="22">
        <v>0</v>
      </c>
      <c r="F183" s="22">
        <f>E183*D183</f>
        <v>0</v>
      </c>
      <c r="G183" s="5"/>
      <c r="H183" s="5"/>
      <c r="I183" s="5"/>
    </row>
    <row r="184" spans="1:9" s="32" customFormat="1" ht="15">
      <c r="A184" s="12"/>
      <c r="B184" s="36" t="s">
        <v>143</v>
      </c>
      <c r="C184" s="37"/>
      <c r="D184" s="37"/>
      <c r="E184" s="22">
        <v>0</v>
      </c>
      <c r="F184" s="22"/>
      <c r="G184" s="5"/>
      <c r="H184" s="5"/>
      <c r="I184" s="5"/>
    </row>
    <row r="185" spans="1:9" s="32" customFormat="1" ht="45">
      <c r="A185" s="12"/>
      <c r="B185" s="36" t="s">
        <v>154</v>
      </c>
      <c r="C185" s="37" t="s">
        <v>145</v>
      </c>
      <c r="D185" s="37">
        <v>1</v>
      </c>
      <c r="E185" s="22">
        <v>0</v>
      </c>
      <c r="F185" s="22">
        <f>E185*D185</f>
        <v>0</v>
      </c>
      <c r="G185" s="5"/>
      <c r="H185" s="5"/>
      <c r="I185" s="5"/>
    </row>
    <row r="186" spans="1:9" s="32" customFormat="1" ht="15">
      <c r="A186" s="12"/>
      <c r="B186" s="36" t="s">
        <v>149</v>
      </c>
      <c r="C186" s="37"/>
      <c r="D186" s="37">
        <f>SUM(D185:D185)</f>
        <v>1</v>
      </c>
      <c r="E186" s="22">
        <v>0</v>
      </c>
      <c r="F186" s="22"/>
      <c r="G186" s="5"/>
      <c r="H186" s="5"/>
      <c r="I186" s="5"/>
    </row>
    <row r="187" spans="1:9" s="32" customFormat="1" ht="15">
      <c r="A187" s="12"/>
      <c r="B187" s="42" t="s">
        <v>155</v>
      </c>
      <c r="C187" s="37"/>
      <c r="D187" s="37"/>
      <c r="E187" s="22">
        <v>0</v>
      </c>
      <c r="F187" s="22"/>
      <c r="G187" s="5"/>
      <c r="H187" s="5"/>
      <c r="I187" s="5"/>
    </row>
    <row r="188" spans="1:9" s="32" customFormat="1" ht="15">
      <c r="A188" s="12"/>
      <c r="B188" s="36" t="s">
        <v>138</v>
      </c>
      <c r="C188" s="37"/>
      <c r="D188" s="37"/>
      <c r="E188" s="22">
        <v>0</v>
      </c>
      <c r="F188" s="22"/>
      <c r="G188" s="5"/>
      <c r="H188" s="5"/>
      <c r="I188" s="5"/>
    </row>
    <row r="189" spans="1:9" s="32" customFormat="1" ht="30">
      <c r="A189" s="12"/>
      <c r="B189" s="36" t="s">
        <v>156</v>
      </c>
      <c r="C189" s="37" t="s">
        <v>68</v>
      </c>
      <c r="D189" s="37">
        <v>84</v>
      </c>
      <c r="E189" s="22">
        <v>0</v>
      </c>
      <c r="F189" s="22">
        <f>E189*D189</f>
        <v>0</v>
      </c>
      <c r="G189" s="5"/>
      <c r="H189" s="5"/>
      <c r="I189" s="5"/>
    </row>
    <row r="190" spans="1:9" s="32" customFormat="1" ht="15">
      <c r="A190" s="12"/>
      <c r="B190" s="36" t="s">
        <v>143</v>
      </c>
      <c r="C190" s="37"/>
      <c r="D190" s="37"/>
      <c r="E190" s="22">
        <v>0</v>
      </c>
      <c r="F190" s="22"/>
      <c r="G190" s="5"/>
      <c r="H190" s="5"/>
      <c r="I190" s="5"/>
    </row>
    <row r="191" spans="1:9" s="32" customFormat="1" ht="45">
      <c r="A191" s="12"/>
      <c r="B191" s="36" t="s">
        <v>157</v>
      </c>
      <c r="C191" s="37" t="s">
        <v>145</v>
      </c>
      <c r="D191" s="37">
        <v>84</v>
      </c>
      <c r="E191" s="22">
        <v>0</v>
      </c>
      <c r="F191" s="22">
        <f>E191*D191</f>
        <v>0</v>
      </c>
      <c r="G191" s="5"/>
      <c r="H191" s="5"/>
      <c r="I191" s="5"/>
    </row>
    <row r="192" spans="1:9" s="32" customFormat="1" ht="15">
      <c r="A192" s="12"/>
      <c r="B192" s="36" t="s">
        <v>149</v>
      </c>
      <c r="C192" s="37"/>
      <c r="D192" s="37">
        <f>SUM(D191:D191)</f>
        <v>84</v>
      </c>
      <c r="E192" s="22">
        <v>0</v>
      </c>
      <c r="F192" s="22"/>
      <c r="G192" s="5"/>
      <c r="H192" s="5"/>
      <c r="I192" s="5"/>
    </row>
    <row r="193" spans="1:9" s="32" customFormat="1" ht="30">
      <c r="A193" s="12"/>
      <c r="B193" s="41" t="s">
        <v>158</v>
      </c>
      <c r="C193" s="37"/>
      <c r="D193" s="37"/>
      <c r="E193" s="22">
        <v>0</v>
      </c>
      <c r="F193" s="22"/>
      <c r="G193" s="5"/>
      <c r="H193" s="5"/>
      <c r="I193" s="5"/>
    </row>
    <row r="194" spans="1:9" s="32" customFormat="1" ht="30">
      <c r="A194" s="12"/>
      <c r="B194" s="36" t="s">
        <v>159</v>
      </c>
      <c r="C194" s="37" t="s">
        <v>4</v>
      </c>
      <c r="D194" s="37">
        <v>125</v>
      </c>
      <c r="E194" s="22">
        <v>0</v>
      </c>
      <c r="F194" s="22">
        <f>E194*D194</f>
        <v>0</v>
      </c>
      <c r="G194" s="5"/>
      <c r="H194" s="5"/>
      <c r="I194" s="5"/>
    </row>
    <row r="195" spans="1:9" s="32" customFormat="1" ht="30">
      <c r="A195" s="12"/>
      <c r="B195" s="36" t="s">
        <v>160</v>
      </c>
      <c r="C195" s="37" t="s">
        <v>4</v>
      </c>
      <c r="D195" s="37">
        <v>250</v>
      </c>
      <c r="E195" s="22">
        <v>0</v>
      </c>
      <c r="F195" s="22">
        <f>E195*D195</f>
        <v>0</v>
      </c>
      <c r="G195" s="5"/>
      <c r="H195" s="5"/>
      <c r="I195" s="5"/>
    </row>
    <row r="196" spans="1:12" s="32" customFormat="1" ht="15.75">
      <c r="A196" s="38"/>
      <c r="B196" s="38"/>
      <c r="C196" s="38"/>
      <c r="D196" s="38"/>
      <c r="E196" s="43" t="s">
        <v>161</v>
      </c>
      <c r="F196" s="40">
        <f>SUM(F166:F195)</f>
        <v>0</v>
      </c>
      <c r="G196" s="5"/>
      <c r="H196" s="5"/>
      <c r="I196" s="5"/>
      <c r="J196" s="35"/>
      <c r="K196" s="35"/>
      <c r="L196" s="35"/>
    </row>
    <row r="197" spans="1:12" s="35" customFormat="1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121" t="s">
        <v>162</v>
      </c>
      <c r="B198" s="122"/>
      <c r="C198" s="122"/>
      <c r="D198" s="122"/>
      <c r="E198" s="123"/>
      <c r="F198" s="38"/>
      <c r="J198" s="35"/>
      <c r="K198" s="35"/>
      <c r="L198" s="35"/>
    </row>
    <row r="199" spans="1:12" s="35" customFormat="1" ht="30" customHeight="1">
      <c r="A199" s="12">
        <v>1</v>
      </c>
      <c r="B199" s="36" t="s">
        <v>163</v>
      </c>
      <c r="C199" s="37" t="s">
        <v>5</v>
      </c>
      <c r="D199" s="37">
        <v>8.6</v>
      </c>
      <c r="E199" s="22">
        <v>0</v>
      </c>
      <c r="F199" s="22">
        <f aca="true" t="shared" si="6" ref="F199:F208">D199*E199</f>
        <v>0</v>
      </c>
      <c r="G199" s="5"/>
      <c r="H199" s="5"/>
      <c r="I199" s="5"/>
      <c r="J199" s="32"/>
      <c r="K199" s="32"/>
      <c r="L199" s="32"/>
    </row>
    <row r="200" spans="1:9" s="32" customFormat="1" ht="30">
      <c r="A200" s="12">
        <v>2</v>
      </c>
      <c r="B200" s="36" t="s">
        <v>164</v>
      </c>
      <c r="C200" s="37" t="s">
        <v>5</v>
      </c>
      <c r="D200" s="37">
        <v>1.4</v>
      </c>
      <c r="E200" s="22">
        <v>0</v>
      </c>
      <c r="F200" s="22">
        <f t="shared" si="6"/>
        <v>0</v>
      </c>
      <c r="G200" s="5"/>
      <c r="H200" s="5"/>
      <c r="I200" s="5"/>
    </row>
    <row r="201" spans="1:9" s="32" customFormat="1" ht="15">
      <c r="A201" s="12">
        <v>3</v>
      </c>
      <c r="B201" s="36" t="s">
        <v>165</v>
      </c>
      <c r="C201" s="37" t="s">
        <v>5</v>
      </c>
      <c r="D201" s="37">
        <v>1.4</v>
      </c>
      <c r="E201" s="22">
        <v>0</v>
      </c>
      <c r="F201" s="22">
        <f t="shared" si="6"/>
        <v>0</v>
      </c>
      <c r="G201" s="5"/>
      <c r="H201" s="5"/>
      <c r="I201" s="5"/>
    </row>
    <row r="202" spans="1:9" s="32" customFormat="1" ht="30">
      <c r="A202" s="12">
        <v>4</v>
      </c>
      <c r="B202" s="36" t="s">
        <v>166</v>
      </c>
      <c r="C202" s="37" t="s">
        <v>5</v>
      </c>
      <c r="D202" s="37">
        <v>7.2</v>
      </c>
      <c r="E202" s="22">
        <v>0</v>
      </c>
      <c r="F202" s="22">
        <f t="shared" si="6"/>
        <v>0</v>
      </c>
      <c r="G202" s="5"/>
      <c r="H202" s="5"/>
      <c r="I202" s="5"/>
    </row>
    <row r="203" spans="1:9" s="32" customFormat="1" ht="15">
      <c r="A203" s="12">
        <v>5</v>
      </c>
      <c r="B203" s="36" t="s">
        <v>167</v>
      </c>
      <c r="C203" s="37" t="s">
        <v>12</v>
      </c>
      <c r="D203" s="37">
        <v>162</v>
      </c>
      <c r="E203" s="22">
        <v>0</v>
      </c>
      <c r="F203" s="22">
        <f t="shared" si="6"/>
        <v>0</v>
      </c>
      <c r="G203" s="5"/>
      <c r="H203" s="5"/>
      <c r="I203" s="5"/>
    </row>
    <row r="204" spans="1:9" s="32" customFormat="1" ht="15">
      <c r="A204" s="12">
        <v>6</v>
      </c>
      <c r="B204" s="36" t="s">
        <v>168</v>
      </c>
      <c r="C204" s="37" t="s">
        <v>5</v>
      </c>
      <c r="D204" s="37">
        <v>7.16</v>
      </c>
      <c r="E204" s="22">
        <v>0</v>
      </c>
      <c r="F204" s="22">
        <f t="shared" si="6"/>
        <v>0</v>
      </c>
      <c r="G204" s="5"/>
      <c r="H204" s="5"/>
      <c r="I204" s="5"/>
    </row>
    <row r="205" spans="1:9" s="32" customFormat="1" ht="15">
      <c r="A205" s="12">
        <v>7</v>
      </c>
      <c r="B205" s="36" t="s">
        <v>169</v>
      </c>
      <c r="C205" s="37" t="s">
        <v>5</v>
      </c>
      <c r="D205" s="37">
        <v>0.206</v>
      </c>
      <c r="E205" s="22">
        <v>0</v>
      </c>
      <c r="F205" s="22">
        <f t="shared" si="6"/>
        <v>0</v>
      </c>
      <c r="G205" s="5"/>
      <c r="H205" s="5"/>
      <c r="I205" s="5"/>
    </row>
    <row r="206" spans="1:9" s="32" customFormat="1" ht="30">
      <c r="A206" s="12">
        <v>8</v>
      </c>
      <c r="B206" s="36" t="s">
        <v>170</v>
      </c>
      <c r="C206" s="37" t="s">
        <v>12</v>
      </c>
      <c r="D206" s="37">
        <v>1898</v>
      </c>
      <c r="E206" s="22">
        <v>0</v>
      </c>
      <c r="F206" s="22">
        <f t="shared" si="6"/>
        <v>0</v>
      </c>
      <c r="G206" s="5"/>
      <c r="H206" s="5"/>
      <c r="I206" s="5"/>
    </row>
    <row r="207" spans="1:9" s="32" customFormat="1" ht="15">
      <c r="A207" s="12">
        <v>9</v>
      </c>
      <c r="B207" s="36" t="s">
        <v>171</v>
      </c>
      <c r="C207" s="37" t="s">
        <v>4</v>
      </c>
      <c r="D207" s="37">
        <v>80</v>
      </c>
      <c r="E207" s="22">
        <v>0</v>
      </c>
      <c r="F207" s="22">
        <f t="shared" si="6"/>
        <v>0</v>
      </c>
      <c r="G207" s="5"/>
      <c r="H207" s="5"/>
      <c r="I207" s="5"/>
    </row>
    <row r="208" spans="1:9" s="32" customFormat="1" ht="45">
      <c r="A208" s="12">
        <v>10</v>
      </c>
      <c r="B208" s="36" t="s">
        <v>172</v>
      </c>
      <c r="C208" s="37" t="s">
        <v>12</v>
      </c>
      <c r="D208" s="37">
        <v>80</v>
      </c>
      <c r="E208" s="22">
        <v>0</v>
      </c>
      <c r="F208" s="22">
        <f t="shared" si="6"/>
        <v>0</v>
      </c>
      <c r="G208" s="5"/>
      <c r="H208" s="5"/>
      <c r="I208" s="5"/>
    </row>
    <row r="209" spans="1:12" s="32" customFormat="1" ht="15.75">
      <c r="A209" s="38"/>
      <c r="B209" s="38"/>
      <c r="C209" s="38"/>
      <c r="D209" s="38"/>
      <c r="E209" s="43" t="s">
        <v>173</v>
      </c>
      <c r="F209" s="44">
        <f>SUM(F199:F208)</f>
        <v>0</v>
      </c>
      <c r="G209" s="5"/>
      <c r="H209" s="5"/>
      <c r="I209" s="5"/>
      <c r="J209" s="35"/>
      <c r="K209" s="35"/>
      <c r="L209" s="35"/>
    </row>
    <row r="210" spans="1:12" s="35" customFormat="1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6" ht="18.75">
      <c r="A211" s="45" t="s">
        <v>195</v>
      </c>
      <c r="B211" s="46"/>
      <c r="C211" s="47"/>
      <c r="D211" s="47"/>
      <c r="E211" s="48"/>
      <c r="F211" s="49">
        <f>F33+F49+F84+F150+F162+F196+F209</f>
        <v>0</v>
      </c>
    </row>
  </sheetData>
  <sheetProtection/>
  <mergeCells count="11">
    <mergeCell ref="A3:F3"/>
    <mergeCell ref="A1:F1"/>
    <mergeCell ref="A2:F2"/>
    <mergeCell ref="A9:D9"/>
    <mergeCell ref="A152:D152"/>
    <mergeCell ref="A164:D164"/>
    <mergeCell ref="A198:E198"/>
    <mergeCell ref="A35:D35"/>
    <mergeCell ref="A4:D4"/>
    <mergeCell ref="A51:D51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40">
      <selection activeCell="C13" sqref="C13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6.00390625" style="0" customWidth="1"/>
    <col min="4" max="4" width="10.7109375" style="0" customWidth="1"/>
    <col min="5" max="5" width="10.8515625" style="0" customWidth="1"/>
    <col min="6" max="6" width="14.140625" style="0" customWidth="1"/>
  </cols>
  <sheetData>
    <row r="1" spans="1:6" ht="39" customHeight="1">
      <c r="A1" s="116" t="s">
        <v>336</v>
      </c>
      <c r="B1" s="117"/>
      <c r="C1" s="117"/>
      <c r="D1" s="117"/>
      <c r="E1" s="117"/>
      <c r="F1" s="117"/>
    </row>
    <row r="2" spans="1:6" ht="63" customHeight="1">
      <c r="A2" s="118" t="s">
        <v>196</v>
      </c>
      <c r="B2" s="117"/>
      <c r="C2" s="117"/>
      <c r="D2" s="117"/>
      <c r="E2" s="117"/>
      <c r="F2" s="117"/>
    </row>
    <row r="3" spans="1:6" ht="15">
      <c r="A3" s="118" t="s">
        <v>19</v>
      </c>
      <c r="B3" s="118"/>
      <c r="C3" s="118"/>
      <c r="D3" s="118"/>
      <c r="E3" s="7"/>
      <c r="F3" s="7"/>
    </row>
    <row r="4" spans="1:6" ht="15">
      <c r="A4" s="118"/>
      <c r="B4" s="118"/>
      <c r="C4" s="118"/>
      <c r="D4" s="118"/>
      <c r="E4" s="7"/>
      <c r="F4" s="7"/>
    </row>
    <row r="5" spans="1:6" ht="15">
      <c r="A5" s="13"/>
      <c r="B5" s="13"/>
      <c r="C5" s="13"/>
      <c r="D5" s="13"/>
      <c r="E5" s="7"/>
      <c r="F5" s="7"/>
    </row>
    <row r="6" spans="1:6" ht="25.5">
      <c r="A6" s="124" t="s">
        <v>335</v>
      </c>
      <c r="B6" s="124"/>
      <c r="C6" s="124"/>
      <c r="D6" s="124"/>
      <c r="E6" s="124"/>
      <c r="F6" s="124"/>
    </row>
    <row r="7" spans="1:6" ht="15.75">
      <c r="A7" s="3"/>
      <c r="B7" s="2"/>
      <c r="C7" s="1"/>
      <c r="D7" s="1"/>
      <c r="E7" s="4"/>
      <c r="F7" s="4"/>
    </row>
    <row r="8" spans="1:6" ht="15">
      <c r="A8" s="10" t="s">
        <v>0</v>
      </c>
      <c r="B8" s="9" t="s">
        <v>1</v>
      </c>
      <c r="C8" s="9" t="s">
        <v>3</v>
      </c>
      <c r="D8" s="9" t="s">
        <v>6</v>
      </c>
      <c r="E8" s="9" t="s">
        <v>13</v>
      </c>
      <c r="F8" s="9" t="s">
        <v>14</v>
      </c>
    </row>
    <row r="9" spans="1:6" ht="15">
      <c r="A9" s="119" t="s">
        <v>32</v>
      </c>
      <c r="B9" s="119"/>
      <c r="C9" s="119"/>
      <c r="D9" s="119"/>
      <c r="E9" s="27"/>
      <c r="F9" s="27"/>
    </row>
    <row r="10" spans="1:6" ht="15">
      <c r="A10" s="11"/>
      <c r="B10" s="23" t="s">
        <v>11</v>
      </c>
      <c r="C10" s="17"/>
      <c r="D10" s="16"/>
      <c r="E10" s="14"/>
      <c r="F10" s="14"/>
    </row>
    <row r="11" spans="1:6" ht="15">
      <c r="A11" s="12">
        <v>1</v>
      </c>
      <c r="B11" s="6" t="s">
        <v>21</v>
      </c>
      <c r="C11" s="17" t="s">
        <v>4</v>
      </c>
      <c r="D11" s="17">
        <v>2090</v>
      </c>
      <c r="E11" s="24">
        <v>0</v>
      </c>
      <c r="F11" s="16">
        <f aca="true" t="shared" si="0" ref="F11:F32">E11*D11</f>
        <v>0</v>
      </c>
    </row>
    <row r="12" spans="1:6" ht="15">
      <c r="A12" s="12">
        <v>2</v>
      </c>
      <c r="B12" s="6" t="s">
        <v>9</v>
      </c>
      <c r="C12" s="17" t="s">
        <v>2</v>
      </c>
      <c r="D12" s="17">
        <v>667</v>
      </c>
      <c r="E12" s="24">
        <v>0</v>
      </c>
      <c r="F12" s="16">
        <f t="shared" si="0"/>
        <v>0</v>
      </c>
    </row>
    <row r="13" spans="1:6" ht="30">
      <c r="A13" s="12">
        <v>3</v>
      </c>
      <c r="B13" s="6" t="s">
        <v>31</v>
      </c>
      <c r="C13" s="17" t="s">
        <v>5</v>
      </c>
      <c r="D13" s="17">
        <v>835</v>
      </c>
      <c r="E13" s="24">
        <v>0</v>
      </c>
      <c r="F13" s="16">
        <f t="shared" si="0"/>
        <v>0</v>
      </c>
    </row>
    <row r="14" spans="1:6" ht="30">
      <c r="A14" s="12">
        <v>4</v>
      </c>
      <c r="B14" s="6" t="s">
        <v>27</v>
      </c>
      <c r="C14" s="17" t="s">
        <v>4</v>
      </c>
      <c r="D14" s="17">
        <v>2090</v>
      </c>
      <c r="E14" s="24">
        <v>0</v>
      </c>
      <c r="F14" s="16">
        <f t="shared" si="0"/>
        <v>0</v>
      </c>
    </row>
    <row r="15" spans="1:6" ht="15">
      <c r="A15" s="12">
        <v>5</v>
      </c>
      <c r="B15" s="6" t="s">
        <v>10</v>
      </c>
      <c r="C15" s="17" t="s">
        <v>4</v>
      </c>
      <c r="D15" s="17">
        <v>2090</v>
      </c>
      <c r="E15" s="24">
        <v>0</v>
      </c>
      <c r="F15" s="16">
        <f t="shared" si="0"/>
        <v>0</v>
      </c>
    </row>
    <row r="16" spans="1:6" ht="30">
      <c r="A16" s="12">
        <v>6</v>
      </c>
      <c r="B16" s="6" t="s">
        <v>7</v>
      </c>
      <c r="C16" s="17" t="s">
        <v>5</v>
      </c>
      <c r="D16" s="17">
        <v>270</v>
      </c>
      <c r="E16" s="24">
        <v>0</v>
      </c>
      <c r="F16" s="16">
        <f t="shared" si="0"/>
        <v>0</v>
      </c>
    </row>
    <row r="17" spans="1:6" ht="15">
      <c r="A17" s="11"/>
      <c r="B17" s="23" t="s">
        <v>8</v>
      </c>
      <c r="C17" s="17"/>
      <c r="D17" s="16"/>
      <c r="E17" s="24"/>
      <c r="F17" s="16">
        <f t="shared" si="0"/>
        <v>0</v>
      </c>
    </row>
    <row r="18" spans="1:6" ht="30">
      <c r="A18" s="12">
        <v>1</v>
      </c>
      <c r="B18" s="6" t="s">
        <v>197</v>
      </c>
      <c r="C18" s="17" t="s">
        <v>4</v>
      </c>
      <c r="D18" s="17">
        <v>997</v>
      </c>
      <c r="E18" s="24">
        <v>0</v>
      </c>
      <c r="F18" s="16">
        <f t="shared" si="0"/>
        <v>0</v>
      </c>
    </row>
    <row r="19" spans="1:6" ht="30">
      <c r="A19" s="12">
        <v>2</v>
      </c>
      <c r="B19" s="6" t="s">
        <v>198</v>
      </c>
      <c r="C19" s="17" t="s">
        <v>2</v>
      </c>
      <c r="D19" s="17">
        <v>1110</v>
      </c>
      <c r="E19" s="24">
        <v>0</v>
      </c>
      <c r="F19" s="16">
        <f t="shared" si="0"/>
        <v>0</v>
      </c>
    </row>
    <row r="20" spans="1:6" ht="45">
      <c r="A20" s="12">
        <v>3</v>
      </c>
      <c r="B20" s="6" t="s">
        <v>23</v>
      </c>
      <c r="C20" s="17" t="s">
        <v>2</v>
      </c>
      <c r="D20" s="17">
        <v>36</v>
      </c>
      <c r="E20" s="24">
        <v>0</v>
      </c>
      <c r="F20" s="16">
        <f t="shared" si="0"/>
        <v>0</v>
      </c>
    </row>
    <row r="21" spans="1:6" ht="15">
      <c r="A21" s="12">
        <v>4</v>
      </c>
      <c r="B21" s="6" t="s">
        <v>199</v>
      </c>
      <c r="C21" s="17" t="s">
        <v>4</v>
      </c>
      <c r="D21" s="17">
        <v>47</v>
      </c>
      <c r="E21" s="24">
        <v>0</v>
      </c>
      <c r="F21" s="16">
        <f t="shared" si="0"/>
        <v>0</v>
      </c>
    </row>
    <row r="22" spans="1:6" ht="15">
      <c r="A22" s="12">
        <v>5</v>
      </c>
      <c r="B22" s="6" t="s">
        <v>29</v>
      </c>
      <c r="C22" s="17" t="s">
        <v>5</v>
      </c>
      <c r="D22" s="17">
        <v>195</v>
      </c>
      <c r="E22" s="24">
        <v>0</v>
      </c>
      <c r="F22" s="16">
        <f t="shared" si="0"/>
        <v>0</v>
      </c>
    </row>
    <row r="23" spans="1:6" ht="30">
      <c r="A23" s="12">
        <v>6</v>
      </c>
      <c r="B23" s="6" t="s">
        <v>15</v>
      </c>
      <c r="C23" s="17" t="s">
        <v>5</v>
      </c>
      <c r="D23" s="17">
        <v>355</v>
      </c>
      <c r="E23" s="24">
        <v>0</v>
      </c>
      <c r="F23" s="16">
        <f t="shared" si="0"/>
        <v>0</v>
      </c>
    </row>
    <row r="24" spans="1:6" ht="30">
      <c r="A24" s="12">
        <v>7</v>
      </c>
      <c r="B24" s="6" t="s">
        <v>28</v>
      </c>
      <c r="C24" s="17" t="s">
        <v>5</v>
      </c>
      <c r="D24" s="17">
        <v>27</v>
      </c>
      <c r="E24" s="24">
        <v>0</v>
      </c>
      <c r="F24" s="16">
        <f t="shared" si="0"/>
        <v>0</v>
      </c>
    </row>
    <row r="25" spans="1:6" ht="15">
      <c r="A25" s="12">
        <v>8</v>
      </c>
      <c r="B25" s="6" t="s">
        <v>18</v>
      </c>
      <c r="C25" s="17" t="s">
        <v>12</v>
      </c>
      <c r="D25" s="17">
        <v>2085</v>
      </c>
      <c r="E25" s="24">
        <v>0</v>
      </c>
      <c r="F25" s="16">
        <f t="shared" si="0"/>
        <v>0</v>
      </c>
    </row>
    <row r="26" spans="1:6" ht="15">
      <c r="A26" s="12">
        <v>9</v>
      </c>
      <c r="B26" s="6" t="s">
        <v>200</v>
      </c>
      <c r="C26" s="17" t="s">
        <v>68</v>
      </c>
      <c r="D26" s="17">
        <v>8</v>
      </c>
      <c r="E26" s="24">
        <v>0</v>
      </c>
      <c r="F26" s="16">
        <f t="shared" si="0"/>
        <v>0</v>
      </c>
    </row>
    <row r="27" spans="1:6" ht="30">
      <c r="A27" s="12">
        <v>10</v>
      </c>
      <c r="B27" s="6" t="s">
        <v>16</v>
      </c>
      <c r="C27" s="17" t="s">
        <v>5</v>
      </c>
      <c r="D27" s="17">
        <v>120</v>
      </c>
      <c r="E27" s="24">
        <v>0</v>
      </c>
      <c r="F27" s="16">
        <f t="shared" si="0"/>
        <v>0</v>
      </c>
    </row>
    <row r="28" spans="1:6" ht="30">
      <c r="A28" s="12">
        <v>11</v>
      </c>
      <c r="B28" s="6" t="s">
        <v>17</v>
      </c>
      <c r="C28" s="17" t="s">
        <v>5</v>
      </c>
      <c r="D28" s="17">
        <v>40</v>
      </c>
      <c r="E28" s="24">
        <v>0</v>
      </c>
      <c r="F28" s="16">
        <f t="shared" si="0"/>
        <v>0</v>
      </c>
    </row>
    <row r="29" spans="1:6" ht="30">
      <c r="A29" s="12">
        <v>12</v>
      </c>
      <c r="B29" s="28" t="s">
        <v>120</v>
      </c>
      <c r="C29" s="17" t="s">
        <v>2</v>
      </c>
      <c r="D29" s="17">
        <v>767</v>
      </c>
      <c r="E29" s="24">
        <v>0</v>
      </c>
      <c r="F29" s="16">
        <f t="shared" si="0"/>
        <v>0</v>
      </c>
    </row>
    <row r="30" spans="1:6" ht="30">
      <c r="A30" s="12">
        <v>13</v>
      </c>
      <c r="B30" s="6" t="s">
        <v>201</v>
      </c>
      <c r="C30" s="17" t="s">
        <v>5</v>
      </c>
      <c r="D30" s="25">
        <v>3</v>
      </c>
      <c r="E30" s="24">
        <v>0</v>
      </c>
      <c r="F30" s="16">
        <f t="shared" si="0"/>
        <v>0</v>
      </c>
    </row>
    <row r="31" spans="1:6" ht="15">
      <c r="A31" s="12">
        <v>14</v>
      </c>
      <c r="B31" s="6" t="s">
        <v>202</v>
      </c>
      <c r="C31" s="17" t="s">
        <v>41</v>
      </c>
      <c r="D31" s="25">
        <v>100</v>
      </c>
      <c r="E31" s="24">
        <v>0</v>
      </c>
      <c r="F31" s="16">
        <f t="shared" si="0"/>
        <v>0</v>
      </c>
    </row>
    <row r="32" spans="1:6" ht="15">
      <c r="A32" s="12">
        <v>15</v>
      </c>
      <c r="B32" s="6" t="s">
        <v>203</v>
      </c>
      <c r="C32" s="17" t="s">
        <v>68</v>
      </c>
      <c r="D32" s="25">
        <v>20</v>
      </c>
      <c r="E32" s="24">
        <v>0</v>
      </c>
      <c r="F32" s="16">
        <f t="shared" si="0"/>
        <v>0</v>
      </c>
    </row>
    <row r="33" spans="1:6" ht="15">
      <c r="A33" s="11"/>
      <c r="B33" s="8" t="s">
        <v>94</v>
      </c>
      <c r="C33" s="19"/>
      <c r="D33" s="29"/>
      <c r="E33" s="29"/>
      <c r="F33" s="20">
        <f>SUM(F11:F32)</f>
        <v>0</v>
      </c>
    </row>
    <row r="34" spans="1:6" ht="15">
      <c r="A34" s="50"/>
      <c r="B34" s="50"/>
      <c r="C34" s="50"/>
      <c r="D34" s="50"/>
      <c r="E34" s="50"/>
      <c r="F34" s="50"/>
    </row>
    <row r="35" spans="1:6" ht="15">
      <c r="A35" s="120" t="s">
        <v>121</v>
      </c>
      <c r="B35" s="120"/>
      <c r="C35" s="120"/>
      <c r="D35" s="120"/>
      <c r="E35" s="14"/>
      <c r="F35" s="14"/>
    </row>
    <row r="36" spans="1:6" ht="15">
      <c r="A36" s="12">
        <v>1</v>
      </c>
      <c r="B36" s="36" t="s">
        <v>122</v>
      </c>
      <c r="C36" s="37" t="s">
        <v>123</v>
      </c>
      <c r="D36" s="37">
        <v>1021.72</v>
      </c>
      <c r="E36" s="24">
        <v>0</v>
      </c>
      <c r="F36" s="22">
        <f>E36*D36</f>
        <v>0</v>
      </c>
    </row>
    <row r="37" spans="1:6" ht="30">
      <c r="A37" s="12">
        <v>2</v>
      </c>
      <c r="B37" s="36" t="s">
        <v>124</v>
      </c>
      <c r="C37" s="37" t="s">
        <v>123</v>
      </c>
      <c r="D37" s="37">
        <v>1021.72</v>
      </c>
      <c r="E37" s="24">
        <v>0</v>
      </c>
      <c r="F37" s="22">
        <f aca="true" t="shared" si="1" ref="F37:F44">E37*D37</f>
        <v>0</v>
      </c>
    </row>
    <row r="38" spans="1:6" ht="45">
      <c r="A38" s="12">
        <v>3</v>
      </c>
      <c r="B38" s="36" t="s">
        <v>125</v>
      </c>
      <c r="C38" s="37" t="s">
        <v>68</v>
      </c>
      <c r="D38" s="37">
        <v>21</v>
      </c>
      <c r="E38" s="24">
        <v>0</v>
      </c>
      <c r="F38" s="22">
        <f t="shared" si="1"/>
        <v>0</v>
      </c>
    </row>
    <row r="39" spans="1:6" ht="45">
      <c r="A39" s="12">
        <v>4</v>
      </c>
      <c r="B39" s="36" t="s">
        <v>126</v>
      </c>
      <c r="C39" s="37" t="s">
        <v>68</v>
      </c>
      <c r="D39" s="37">
        <v>21</v>
      </c>
      <c r="E39" s="24">
        <v>0</v>
      </c>
      <c r="F39" s="22">
        <f t="shared" si="1"/>
        <v>0</v>
      </c>
    </row>
    <row r="40" spans="1:6" ht="15">
      <c r="A40" s="12">
        <v>5</v>
      </c>
      <c r="B40" s="36" t="s">
        <v>127</v>
      </c>
      <c r="C40" s="37" t="s">
        <v>123</v>
      </c>
      <c r="D40" s="37">
        <v>3065.16</v>
      </c>
      <c r="E40" s="24">
        <v>0</v>
      </c>
      <c r="F40" s="22">
        <f t="shared" si="1"/>
        <v>0</v>
      </c>
    </row>
    <row r="41" spans="1:6" ht="15">
      <c r="A41" s="12">
        <v>6</v>
      </c>
      <c r="B41" s="36" t="s">
        <v>128</v>
      </c>
      <c r="C41" s="37" t="s">
        <v>123</v>
      </c>
      <c r="D41" s="37">
        <v>12260.64</v>
      </c>
      <c r="E41" s="24">
        <v>0</v>
      </c>
      <c r="F41" s="22">
        <f t="shared" si="1"/>
        <v>0</v>
      </c>
    </row>
    <row r="42" spans="1:6" ht="30">
      <c r="A42" s="12">
        <v>7</v>
      </c>
      <c r="B42" s="36" t="s">
        <v>129</v>
      </c>
      <c r="C42" s="37" t="s">
        <v>123</v>
      </c>
      <c r="D42" s="37">
        <v>3065.16</v>
      </c>
      <c r="E42" s="24">
        <v>0</v>
      </c>
      <c r="F42" s="22">
        <f t="shared" si="1"/>
        <v>0</v>
      </c>
    </row>
    <row r="43" spans="1:6" ht="30">
      <c r="A43" s="12">
        <v>8</v>
      </c>
      <c r="B43" s="36" t="s">
        <v>130</v>
      </c>
      <c r="C43" s="37" t="s">
        <v>123</v>
      </c>
      <c r="D43" s="37">
        <v>12260.64</v>
      </c>
      <c r="E43" s="24">
        <v>0</v>
      </c>
      <c r="F43" s="22">
        <f t="shared" si="1"/>
        <v>0</v>
      </c>
    </row>
    <row r="44" spans="1:6" ht="15">
      <c r="A44" s="12">
        <v>9</v>
      </c>
      <c r="B44" s="36" t="s">
        <v>131</v>
      </c>
      <c r="C44" s="37" t="s">
        <v>194</v>
      </c>
      <c r="D44" s="37">
        <v>204.344</v>
      </c>
      <c r="E44" s="24">
        <v>0</v>
      </c>
      <c r="F44" s="22">
        <f t="shared" si="1"/>
        <v>0</v>
      </c>
    </row>
    <row r="45" spans="1:6" ht="15.75">
      <c r="A45" s="38"/>
      <c r="B45" s="38"/>
      <c r="C45" s="38"/>
      <c r="D45" s="38"/>
      <c r="E45" s="39" t="s">
        <v>338</v>
      </c>
      <c r="F45" s="40">
        <f>SUM(F36:F44)</f>
        <v>0</v>
      </c>
    </row>
    <row r="46" spans="1:6" ht="15">
      <c r="A46" s="50"/>
      <c r="B46" s="50"/>
      <c r="C46" s="50"/>
      <c r="D46" s="50"/>
      <c r="E46" s="50"/>
      <c r="F46" s="50"/>
    </row>
    <row r="47" spans="1:6" ht="18.75">
      <c r="A47" s="45" t="s">
        <v>204</v>
      </c>
      <c r="B47" s="46"/>
      <c r="C47" s="47"/>
      <c r="D47" s="47"/>
      <c r="E47" s="48"/>
      <c r="F47" s="49">
        <f>F33+F45</f>
        <v>0</v>
      </c>
    </row>
  </sheetData>
  <sheetProtection/>
  <mergeCells count="7">
    <mergeCell ref="A35:D35"/>
    <mergeCell ref="A1:F1"/>
    <mergeCell ref="A2:F2"/>
    <mergeCell ref="A3:D3"/>
    <mergeCell ref="A4:D4"/>
    <mergeCell ref="A9:D9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214">
      <selection activeCell="B141" sqref="B141"/>
    </sheetView>
  </sheetViews>
  <sheetFormatPr defaultColWidth="9.140625" defaultRowHeight="15"/>
  <cols>
    <col min="1" max="1" width="5.7109375" style="0" customWidth="1"/>
    <col min="2" max="2" width="52.28125" style="0" customWidth="1"/>
    <col min="3" max="3" width="6.00390625" style="0" customWidth="1"/>
    <col min="4" max="4" width="11.140625" style="0" customWidth="1"/>
    <col min="5" max="5" width="10.8515625" style="0" customWidth="1"/>
    <col min="6" max="6" width="13.8515625" style="0" customWidth="1"/>
  </cols>
  <sheetData>
    <row r="1" spans="1:6" ht="30" customHeight="1">
      <c r="A1" s="116" t="s">
        <v>337</v>
      </c>
      <c r="B1" s="126"/>
      <c r="C1" s="126"/>
      <c r="D1" s="126"/>
      <c r="E1" s="126"/>
      <c r="F1" s="126"/>
    </row>
    <row r="2" spans="1:6" ht="38.25" customHeight="1">
      <c r="A2" s="118" t="s">
        <v>205</v>
      </c>
      <c r="B2" s="126"/>
      <c r="C2" s="126"/>
      <c r="D2" s="126"/>
      <c r="E2" s="126"/>
      <c r="F2" s="126"/>
    </row>
    <row r="3" spans="1:6" ht="24" customHeight="1">
      <c r="A3" s="118" t="s">
        <v>19</v>
      </c>
      <c r="B3" s="118"/>
      <c r="C3" s="118"/>
      <c r="D3" s="118"/>
      <c r="E3" s="7"/>
      <c r="F3" s="7"/>
    </row>
    <row r="4" spans="1:6" ht="15">
      <c r="A4" s="118"/>
      <c r="B4" s="118"/>
      <c r="C4" s="118"/>
      <c r="D4" s="118"/>
      <c r="E4" s="7"/>
      <c r="F4" s="7"/>
    </row>
    <row r="5" spans="1:6" ht="25.5">
      <c r="A5" s="124" t="s">
        <v>206</v>
      </c>
      <c r="B5" s="124"/>
      <c r="C5" s="124"/>
      <c r="D5" s="124"/>
      <c r="E5" s="124"/>
      <c r="F5" s="124"/>
    </row>
    <row r="6" spans="1:6" ht="15.75">
      <c r="A6" s="3"/>
      <c r="B6" s="2"/>
      <c r="C6" s="1"/>
      <c r="D6" s="1"/>
      <c r="E6" s="4"/>
      <c r="F6" s="4"/>
    </row>
    <row r="7" spans="1:6" ht="15">
      <c r="A7" s="10" t="s">
        <v>0</v>
      </c>
      <c r="B7" s="9" t="s">
        <v>1</v>
      </c>
      <c r="C7" s="9" t="s">
        <v>3</v>
      </c>
      <c r="D7" s="9" t="s">
        <v>6</v>
      </c>
      <c r="E7" s="9" t="s">
        <v>13</v>
      </c>
      <c r="F7" s="9" t="s">
        <v>14</v>
      </c>
    </row>
    <row r="8" spans="1:6" ht="15">
      <c r="A8" s="119" t="s">
        <v>32</v>
      </c>
      <c r="B8" s="119"/>
      <c r="C8" s="119"/>
      <c r="D8" s="119"/>
      <c r="E8" s="14"/>
      <c r="F8" s="14"/>
    </row>
    <row r="9" spans="1:6" ht="15">
      <c r="A9" s="14"/>
      <c r="B9" s="23" t="s">
        <v>11</v>
      </c>
      <c r="C9" s="52"/>
      <c r="D9" s="52"/>
      <c r="E9" s="14"/>
      <c r="F9" s="14"/>
    </row>
    <row r="10" spans="1:6" ht="15">
      <c r="A10" s="53">
        <v>1</v>
      </c>
      <c r="B10" s="54" t="s">
        <v>207</v>
      </c>
      <c r="C10" s="53" t="s">
        <v>176</v>
      </c>
      <c r="D10" s="55">
        <v>3400</v>
      </c>
      <c r="E10" s="55">
        <v>0</v>
      </c>
      <c r="F10" s="55">
        <f>E10*D10</f>
        <v>0</v>
      </c>
    </row>
    <row r="11" spans="1:6" ht="15">
      <c r="A11" s="53">
        <v>2</v>
      </c>
      <c r="B11" s="54" t="s">
        <v>208</v>
      </c>
      <c r="C11" s="53" t="s">
        <v>176</v>
      </c>
      <c r="D11" s="55">
        <v>3235</v>
      </c>
      <c r="E11" s="55">
        <v>0</v>
      </c>
      <c r="F11" s="55">
        <f aca="true" t="shared" si="0" ref="F11:F37">E11*D11</f>
        <v>0</v>
      </c>
    </row>
    <row r="12" spans="1:6" ht="15">
      <c r="A12" s="53">
        <v>3</v>
      </c>
      <c r="B12" s="54" t="s">
        <v>179</v>
      </c>
      <c r="C12" s="53" t="s">
        <v>176</v>
      </c>
      <c r="D12" s="55">
        <v>155</v>
      </c>
      <c r="E12" s="55">
        <v>0</v>
      </c>
      <c r="F12" s="55">
        <f t="shared" si="0"/>
        <v>0</v>
      </c>
    </row>
    <row r="13" spans="1:6" ht="15">
      <c r="A13" s="53">
        <v>4</v>
      </c>
      <c r="B13" s="36" t="s">
        <v>9</v>
      </c>
      <c r="C13" s="53" t="s">
        <v>209</v>
      </c>
      <c r="D13" s="55">
        <v>770</v>
      </c>
      <c r="E13" s="55">
        <v>0</v>
      </c>
      <c r="F13" s="55">
        <f t="shared" si="0"/>
        <v>0</v>
      </c>
    </row>
    <row r="14" spans="1:6" ht="15">
      <c r="A14" s="53">
        <v>5</v>
      </c>
      <c r="B14" s="36" t="s">
        <v>210</v>
      </c>
      <c r="C14" s="53" t="s">
        <v>209</v>
      </c>
      <c r="D14" s="55">
        <v>42</v>
      </c>
      <c r="E14" s="55">
        <v>0</v>
      </c>
      <c r="F14" s="55">
        <f t="shared" si="0"/>
        <v>0</v>
      </c>
    </row>
    <row r="15" spans="1:6" ht="30">
      <c r="A15" s="53">
        <v>6</v>
      </c>
      <c r="B15" s="36" t="s">
        <v>211</v>
      </c>
      <c r="C15" s="53" t="s">
        <v>176</v>
      </c>
      <c r="D15" s="55">
        <v>3390</v>
      </c>
      <c r="E15" s="55">
        <v>0</v>
      </c>
      <c r="F15" s="55">
        <f t="shared" si="0"/>
        <v>0</v>
      </c>
    </row>
    <row r="16" spans="1:6" ht="15">
      <c r="A16" s="53">
        <v>7</v>
      </c>
      <c r="B16" s="36" t="s">
        <v>212</v>
      </c>
      <c r="C16" s="53" t="s">
        <v>176</v>
      </c>
      <c r="D16" s="55">
        <v>3390</v>
      </c>
      <c r="E16" s="55">
        <v>0</v>
      </c>
      <c r="F16" s="55">
        <f t="shared" si="0"/>
        <v>0</v>
      </c>
    </row>
    <row r="17" spans="1:6" ht="15">
      <c r="A17" s="53">
        <v>8</v>
      </c>
      <c r="B17" s="36" t="s">
        <v>213</v>
      </c>
      <c r="C17" s="53" t="s">
        <v>184</v>
      </c>
      <c r="D17" s="55">
        <v>330</v>
      </c>
      <c r="E17" s="55">
        <v>0</v>
      </c>
      <c r="F17" s="55">
        <f t="shared" si="0"/>
        <v>0</v>
      </c>
    </row>
    <row r="18" spans="1:6" ht="15">
      <c r="A18" s="53">
        <v>9</v>
      </c>
      <c r="B18" s="36" t="s">
        <v>214</v>
      </c>
      <c r="C18" s="53" t="s">
        <v>184</v>
      </c>
      <c r="D18" s="55">
        <v>540</v>
      </c>
      <c r="E18" s="55">
        <v>0</v>
      </c>
      <c r="F18" s="55">
        <f t="shared" si="0"/>
        <v>0</v>
      </c>
    </row>
    <row r="19" spans="1:6" ht="15">
      <c r="A19" s="14"/>
      <c r="B19" s="23" t="s">
        <v>8</v>
      </c>
      <c r="C19" s="52"/>
      <c r="D19" s="52"/>
      <c r="E19" s="14"/>
      <c r="F19" s="14"/>
    </row>
    <row r="20" spans="1:6" ht="30">
      <c r="A20" s="53">
        <v>1</v>
      </c>
      <c r="B20" s="36" t="s">
        <v>197</v>
      </c>
      <c r="C20" s="53" t="s">
        <v>176</v>
      </c>
      <c r="D20" s="55">
        <v>147</v>
      </c>
      <c r="E20" s="55">
        <v>0</v>
      </c>
      <c r="F20" s="55">
        <f t="shared" si="0"/>
        <v>0</v>
      </c>
    </row>
    <row r="21" spans="1:6" ht="15">
      <c r="A21" s="53">
        <v>2</v>
      </c>
      <c r="B21" s="36" t="s">
        <v>215</v>
      </c>
      <c r="C21" s="53" t="s">
        <v>176</v>
      </c>
      <c r="D21" s="55">
        <v>53</v>
      </c>
      <c r="E21" s="55">
        <v>0</v>
      </c>
      <c r="F21" s="55">
        <f t="shared" si="0"/>
        <v>0</v>
      </c>
    </row>
    <row r="22" spans="1:6" ht="60">
      <c r="A22" s="53">
        <v>3</v>
      </c>
      <c r="B22" s="36" t="s">
        <v>216</v>
      </c>
      <c r="C22" s="53" t="s">
        <v>176</v>
      </c>
      <c r="D22" s="55">
        <v>136</v>
      </c>
      <c r="E22" s="55">
        <v>0</v>
      </c>
      <c r="F22" s="55">
        <f t="shared" si="0"/>
        <v>0</v>
      </c>
    </row>
    <row r="23" spans="1:6" ht="30">
      <c r="A23" s="53">
        <v>4</v>
      </c>
      <c r="B23" s="36" t="s">
        <v>217</v>
      </c>
      <c r="C23" s="53" t="s">
        <v>176</v>
      </c>
      <c r="D23" s="55">
        <v>4</v>
      </c>
      <c r="E23" s="55">
        <v>0</v>
      </c>
      <c r="F23" s="55">
        <f t="shared" si="0"/>
        <v>0</v>
      </c>
    </row>
    <row r="24" spans="1:6" ht="45">
      <c r="A24" s="53">
        <v>5</v>
      </c>
      <c r="B24" s="36" t="s">
        <v>218</v>
      </c>
      <c r="C24" s="53" t="s">
        <v>176</v>
      </c>
      <c r="D24" s="55">
        <v>32</v>
      </c>
      <c r="E24" s="55">
        <v>0</v>
      </c>
      <c r="F24" s="55">
        <f t="shared" si="0"/>
        <v>0</v>
      </c>
    </row>
    <row r="25" spans="1:6" ht="60">
      <c r="A25" s="53">
        <v>6</v>
      </c>
      <c r="B25" s="36" t="s">
        <v>219</v>
      </c>
      <c r="C25" s="53" t="s">
        <v>176</v>
      </c>
      <c r="D25" s="55">
        <v>2235</v>
      </c>
      <c r="E25" s="55">
        <v>0</v>
      </c>
      <c r="F25" s="55">
        <f t="shared" si="0"/>
        <v>0</v>
      </c>
    </row>
    <row r="26" spans="1:6" ht="60">
      <c r="A26" s="53">
        <v>7</v>
      </c>
      <c r="B26" s="36" t="s">
        <v>220</v>
      </c>
      <c r="C26" s="53" t="s">
        <v>176</v>
      </c>
      <c r="D26" s="55">
        <v>93</v>
      </c>
      <c r="E26" s="55">
        <v>0</v>
      </c>
      <c r="F26" s="55">
        <f t="shared" si="0"/>
        <v>0</v>
      </c>
    </row>
    <row r="27" spans="1:6" ht="45">
      <c r="A27" s="53">
        <v>8</v>
      </c>
      <c r="B27" s="51" t="s">
        <v>221</v>
      </c>
      <c r="C27" s="53" t="s">
        <v>176</v>
      </c>
      <c r="D27" s="55">
        <v>342</v>
      </c>
      <c r="E27" s="55">
        <v>0</v>
      </c>
      <c r="F27" s="55">
        <f t="shared" si="0"/>
        <v>0</v>
      </c>
    </row>
    <row r="28" spans="1:6" ht="30">
      <c r="A28" s="53">
        <v>9</v>
      </c>
      <c r="B28" s="36" t="s">
        <v>222</v>
      </c>
      <c r="C28" s="53" t="s">
        <v>176</v>
      </c>
      <c r="D28" s="55">
        <v>345</v>
      </c>
      <c r="E28" s="55">
        <v>0</v>
      </c>
      <c r="F28" s="55">
        <f t="shared" si="0"/>
        <v>0</v>
      </c>
    </row>
    <row r="29" spans="1:6" ht="30">
      <c r="A29" s="53">
        <v>10</v>
      </c>
      <c r="B29" s="51" t="s">
        <v>223</v>
      </c>
      <c r="C29" s="53" t="s">
        <v>209</v>
      </c>
      <c r="D29" s="55">
        <v>385</v>
      </c>
      <c r="E29" s="55">
        <v>0</v>
      </c>
      <c r="F29" s="55">
        <f t="shared" si="0"/>
        <v>0</v>
      </c>
    </row>
    <row r="30" spans="1:6" ht="30">
      <c r="A30" s="53">
        <v>11</v>
      </c>
      <c r="B30" s="36" t="s">
        <v>224</v>
      </c>
      <c r="C30" s="53" t="s">
        <v>209</v>
      </c>
      <c r="D30" s="55">
        <v>770</v>
      </c>
      <c r="E30" s="55">
        <v>0</v>
      </c>
      <c r="F30" s="55">
        <f t="shared" si="0"/>
        <v>0</v>
      </c>
    </row>
    <row r="31" spans="1:6" ht="45">
      <c r="A31" s="53">
        <v>12</v>
      </c>
      <c r="B31" s="36" t="s">
        <v>225</v>
      </c>
      <c r="C31" s="53" t="s">
        <v>5</v>
      </c>
      <c r="D31" s="55">
        <v>435</v>
      </c>
      <c r="E31" s="55">
        <v>0</v>
      </c>
      <c r="F31" s="55">
        <f t="shared" si="0"/>
        <v>0</v>
      </c>
    </row>
    <row r="32" spans="1:6" ht="30">
      <c r="A32" s="53">
        <v>13</v>
      </c>
      <c r="B32" s="36" t="s">
        <v>226</v>
      </c>
      <c r="C32" s="53" t="s">
        <v>5</v>
      </c>
      <c r="D32" s="55">
        <v>116</v>
      </c>
      <c r="E32" s="55">
        <v>0</v>
      </c>
      <c r="F32" s="55">
        <f t="shared" si="0"/>
        <v>0</v>
      </c>
    </row>
    <row r="33" spans="1:6" ht="30">
      <c r="A33" s="53">
        <v>14</v>
      </c>
      <c r="B33" s="36" t="s">
        <v>227</v>
      </c>
      <c r="C33" s="53" t="s">
        <v>5</v>
      </c>
      <c r="D33" s="55">
        <v>16</v>
      </c>
      <c r="E33" s="55">
        <v>0</v>
      </c>
      <c r="F33" s="55">
        <f t="shared" si="0"/>
        <v>0</v>
      </c>
    </row>
    <row r="34" spans="1:6" ht="15">
      <c r="A34" s="53">
        <v>15</v>
      </c>
      <c r="B34" s="36" t="s">
        <v>228</v>
      </c>
      <c r="C34" s="53" t="s">
        <v>12</v>
      </c>
      <c r="D34" s="55">
        <v>6320</v>
      </c>
      <c r="E34" s="55">
        <v>0</v>
      </c>
      <c r="F34" s="55">
        <f t="shared" si="0"/>
        <v>0</v>
      </c>
    </row>
    <row r="35" spans="1:6" ht="15">
      <c r="A35" s="53">
        <v>16</v>
      </c>
      <c r="B35" s="36" t="s">
        <v>229</v>
      </c>
      <c r="C35" s="53" t="s">
        <v>5</v>
      </c>
      <c r="D35" s="55">
        <v>22</v>
      </c>
      <c r="E35" s="55">
        <v>0</v>
      </c>
      <c r="F35" s="55">
        <f t="shared" si="0"/>
        <v>0</v>
      </c>
    </row>
    <row r="36" spans="1:6" ht="15">
      <c r="A36" s="53">
        <v>17</v>
      </c>
      <c r="B36" s="36" t="s">
        <v>230</v>
      </c>
      <c r="C36" s="53" t="s">
        <v>5</v>
      </c>
      <c r="D36" s="55">
        <v>120</v>
      </c>
      <c r="E36" s="55">
        <v>0</v>
      </c>
      <c r="F36" s="55">
        <f t="shared" si="0"/>
        <v>0</v>
      </c>
    </row>
    <row r="37" spans="1:6" ht="30">
      <c r="A37" s="53">
        <v>18</v>
      </c>
      <c r="B37" s="36" t="s">
        <v>231</v>
      </c>
      <c r="C37" s="53" t="s">
        <v>5</v>
      </c>
      <c r="D37" s="55">
        <v>27</v>
      </c>
      <c r="E37" s="55">
        <v>0</v>
      </c>
      <c r="F37" s="55">
        <f t="shared" si="0"/>
        <v>0</v>
      </c>
    </row>
    <row r="38" spans="1:6" ht="15">
      <c r="A38" s="12"/>
      <c r="B38" s="6"/>
      <c r="C38" s="17"/>
      <c r="D38" s="17"/>
      <c r="E38" s="56" t="s">
        <v>232</v>
      </c>
      <c r="F38" s="20">
        <f>SUM(F9:F37)</f>
        <v>0</v>
      </c>
    </row>
    <row r="39" spans="1:6" ht="15">
      <c r="A39" s="12"/>
      <c r="B39" s="6"/>
      <c r="C39" s="17"/>
      <c r="D39" s="17"/>
      <c r="E39" s="56"/>
      <c r="F39" s="16"/>
    </row>
    <row r="40" spans="1:6" ht="15.75" thickBot="1">
      <c r="A40" s="120" t="s">
        <v>174</v>
      </c>
      <c r="B40" s="120"/>
      <c r="C40" s="120"/>
      <c r="D40" s="120"/>
      <c r="E40" s="14"/>
      <c r="F40" s="14"/>
    </row>
    <row r="41" spans="1:6" ht="15">
      <c r="A41" s="125" t="s">
        <v>233</v>
      </c>
      <c r="B41" s="125"/>
      <c r="C41" s="125"/>
      <c r="D41" s="125"/>
      <c r="E41" s="21"/>
      <c r="F41" s="22"/>
    </row>
    <row r="42" spans="1:6" ht="15">
      <c r="A42" s="57">
        <v>1</v>
      </c>
      <c r="B42" s="58" t="s">
        <v>175</v>
      </c>
      <c r="C42" s="59" t="s">
        <v>176</v>
      </c>
      <c r="D42" s="60">
        <v>3000</v>
      </c>
      <c r="E42" s="55">
        <v>0</v>
      </c>
      <c r="F42" s="22">
        <f aca="true" t="shared" si="1" ref="F42:F84">E42*D42</f>
        <v>0</v>
      </c>
    </row>
    <row r="43" spans="1:6" ht="15">
      <c r="A43" s="57">
        <v>2</v>
      </c>
      <c r="B43" s="58" t="s">
        <v>234</v>
      </c>
      <c r="C43" s="59" t="s">
        <v>176</v>
      </c>
      <c r="D43" s="60">
        <v>896</v>
      </c>
      <c r="E43" s="55">
        <v>0</v>
      </c>
      <c r="F43" s="22">
        <f t="shared" si="1"/>
        <v>0</v>
      </c>
    </row>
    <row r="44" spans="1:6" ht="15">
      <c r="A44" s="57">
        <v>3</v>
      </c>
      <c r="B44" s="61" t="s">
        <v>235</v>
      </c>
      <c r="C44" s="59" t="s">
        <v>176</v>
      </c>
      <c r="D44" s="60">
        <v>606</v>
      </c>
      <c r="E44" s="55">
        <v>0</v>
      </c>
      <c r="F44" s="22">
        <f t="shared" si="1"/>
        <v>0</v>
      </c>
    </row>
    <row r="45" spans="1:6" ht="15">
      <c r="A45" s="57">
        <v>4</v>
      </c>
      <c r="B45" s="58" t="s">
        <v>236</v>
      </c>
      <c r="C45" s="59" t="s">
        <v>181</v>
      </c>
      <c r="D45" s="60">
        <v>385</v>
      </c>
      <c r="E45" s="55">
        <v>0</v>
      </c>
      <c r="F45" s="22">
        <f t="shared" si="1"/>
        <v>0</v>
      </c>
    </row>
    <row r="46" spans="1:6" ht="15">
      <c r="A46" s="57">
        <v>5</v>
      </c>
      <c r="B46" s="58" t="s">
        <v>237</v>
      </c>
      <c r="C46" s="59" t="s">
        <v>176</v>
      </c>
      <c r="D46" s="60">
        <v>3000</v>
      </c>
      <c r="E46" s="55">
        <v>0</v>
      </c>
      <c r="F46" s="22">
        <f t="shared" si="1"/>
        <v>0</v>
      </c>
    </row>
    <row r="47" spans="1:6" ht="15">
      <c r="A47" s="57">
        <v>6</v>
      </c>
      <c r="B47" s="58" t="s">
        <v>238</v>
      </c>
      <c r="C47" s="59" t="s">
        <v>123</v>
      </c>
      <c r="D47" s="60">
        <v>606</v>
      </c>
      <c r="E47" s="55">
        <v>0</v>
      </c>
      <c r="F47" s="22">
        <f t="shared" si="1"/>
        <v>0</v>
      </c>
    </row>
    <row r="48" spans="1:6" ht="15">
      <c r="A48" s="57">
        <v>7</v>
      </c>
      <c r="B48" s="58" t="s">
        <v>239</v>
      </c>
      <c r="C48" s="59" t="s">
        <v>184</v>
      </c>
      <c r="D48" s="60">
        <v>27.851030110935024</v>
      </c>
      <c r="E48" s="55">
        <v>0</v>
      </c>
      <c r="F48" s="22">
        <f t="shared" si="1"/>
        <v>0</v>
      </c>
    </row>
    <row r="49" spans="1:6" ht="15">
      <c r="A49" s="57">
        <v>8</v>
      </c>
      <c r="B49" s="58" t="s">
        <v>188</v>
      </c>
      <c r="C49" s="59" t="s">
        <v>20</v>
      </c>
      <c r="D49" s="60">
        <v>1</v>
      </c>
      <c r="E49" s="55">
        <v>0</v>
      </c>
      <c r="F49" s="22">
        <f t="shared" si="1"/>
        <v>0</v>
      </c>
    </row>
    <row r="50" spans="1:6" ht="15">
      <c r="A50" s="57">
        <v>9</v>
      </c>
      <c r="B50" s="51" t="s">
        <v>189</v>
      </c>
      <c r="C50" s="59" t="s">
        <v>20</v>
      </c>
      <c r="D50" s="60">
        <v>27</v>
      </c>
      <c r="E50" s="55">
        <v>0</v>
      </c>
      <c r="F50" s="22">
        <f t="shared" si="1"/>
        <v>0</v>
      </c>
    </row>
    <row r="51" spans="1:6" ht="15">
      <c r="A51" s="57">
        <v>10</v>
      </c>
      <c r="B51" s="51" t="s">
        <v>240</v>
      </c>
      <c r="C51" s="59" t="s">
        <v>20</v>
      </c>
      <c r="D51" s="60">
        <v>4</v>
      </c>
      <c r="E51" s="55">
        <v>0</v>
      </c>
      <c r="F51" s="22">
        <f t="shared" si="1"/>
        <v>0</v>
      </c>
    </row>
    <row r="52" spans="1:6" ht="15">
      <c r="A52" s="57">
        <v>11</v>
      </c>
      <c r="B52" s="51" t="s">
        <v>190</v>
      </c>
      <c r="C52" s="59" t="s">
        <v>123</v>
      </c>
      <c r="D52" s="60">
        <v>138</v>
      </c>
      <c r="E52" s="55">
        <v>0</v>
      </c>
      <c r="F52" s="22">
        <f t="shared" si="1"/>
        <v>0</v>
      </c>
    </row>
    <row r="53" spans="1:6" ht="15">
      <c r="A53" s="57">
        <v>12</v>
      </c>
      <c r="B53" s="58" t="s">
        <v>241</v>
      </c>
      <c r="C53" s="59" t="s">
        <v>20</v>
      </c>
      <c r="D53" s="60">
        <v>1</v>
      </c>
      <c r="E53" s="55">
        <v>0</v>
      </c>
      <c r="F53" s="22">
        <f t="shared" si="1"/>
        <v>0</v>
      </c>
    </row>
    <row r="54" spans="1:6" ht="15">
      <c r="A54" s="62"/>
      <c r="B54" s="63" t="s">
        <v>242</v>
      </c>
      <c r="C54" s="64"/>
      <c r="D54" s="65"/>
      <c r="E54" s="66"/>
      <c r="F54" s="66"/>
    </row>
    <row r="55" spans="1:6" ht="15.75">
      <c r="A55" s="57">
        <v>13</v>
      </c>
      <c r="B55" s="67" t="s">
        <v>243</v>
      </c>
      <c r="C55" s="68" t="s">
        <v>244</v>
      </c>
      <c r="D55" s="68">
        <f>436+22</f>
        <v>458</v>
      </c>
      <c r="E55" s="55">
        <v>0</v>
      </c>
      <c r="F55" s="22">
        <f t="shared" si="1"/>
        <v>0</v>
      </c>
    </row>
    <row r="56" spans="1:6" ht="30">
      <c r="A56" s="57">
        <v>14</v>
      </c>
      <c r="B56" s="67" t="s">
        <v>245</v>
      </c>
      <c r="C56" s="68" t="s">
        <v>246</v>
      </c>
      <c r="D56" s="68">
        <f>238.7+11</f>
        <v>249.7</v>
      </c>
      <c r="E56" s="55">
        <v>0</v>
      </c>
      <c r="F56" s="22">
        <f t="shared" si="1"/>
        <v>0</v>
      </c>
    </row>
    <row r="57" spans="1:6" ht="18.75">
      <c r="A57" s="57">
        <v>15</v>
      </c>
      <c r="B57" s="67" t="s">
        <v>247</v>
      </c>
      <c r="C57" s="68" t="s">
        <v>248</v>
      </c>
      <c r="D57" s="68">
        <f>131.285+6.05</f>
        <v>137.335</v>
      </c>
      <c r="E57" s="55">
        <v>0</v>
      </c>
      <c r="F57" s="22">
        <f t="shared" si="1"/>
        <v>0</v>
      </c>
    </row>
    <row r="58" spans="1:6" ht="18.75">
      <c r="A58" s="57">
        <v>16</v>
      </c>
      <c r="B58" s="67" t="s">
        <v>249</v>
      </c>
      <c r="C58" s="68" t="s">
        <v>248</v>
      </c>
      <c r="D58" s="68">
        <f>D57</f>
        <v>137.335</v>
      </c>
      <c r="E58" s="55">
        <v>0</v>
      </c>
      <c r="F58" s="22">
        <f t="shared" si="1"/>
        <v>0</v>
      </c>
    </row>
    <row r="59" spans="1:6" ht="15.75">
      <c r="A59" s="57">
        <v>17</v>
      </c>
      <c r="B59" s="67" t="s">
        <v>250</v>
      </c>
      <c r="C59" s="68" t="s">
        <v>5</v>
      </c>
      <c r="D59" s="68">
        <f>28.64+1.32</f>
        <v>29.96</v>
      </c>
      <c r="E59" s="55">
        <v>0</v>
      </c>
      <c r="F59" s="22">
        <f t="shared" si="1"/>
        <v>0</v>
      </c>
    </row>
    <row r="60" spans="1:6" ht="15.75">
      <c r="A60" s="57">
        <v>18</v>
      </c>
      <c r="B60" s="67" t="s">
        <v>251</v>
      </c>
      <c r="C60" s="68" t="s">
        <v>5</v>
      </c>
      <c r="D60" s="68">
        <f>83.55+3.85</f>
        <v>87.39999999999999</v>
      </c>
      <c r="E60" s="55">
        <v>0</v>
      </c>
      <c r="F60" s="22">
        <f t="shared" si="1"/>
        <v>0</v>
      </c>
    </row>
    <row r="61" spans="1:6" ht="45.75" thickBot="1">
      <c r="A61" s="57">
        <v>19</v>
      </c>
      <c r="B61" s="67" t="s">
        <v>252</v>
      </c>
      <c r="C61" s="68" t="s">
        <v>5</v>
      </c>
      <c r="D61" s="68">
        <f>9.6+0.44</f>
        <v>10.04</v>
      </c>
      <c r="E61" s="55">
        <v>0</v>
      </c>
      <c r="F61" s="22">
        <f t="shared" si="1"/>
        <v>0</v>
      </c>
    </row>
    <row r="62" spans="1:6" ht="15">
      <c r="A62" s="125" t="s">
        <v>253</v>
      </c>
      <c r="B62" s="125"/>
      <c r="C62" s="125"/>
      <c r="D62" s="125"/>
      <c r="E62" s="21"/>
      <c r="F62" s="22"/>
    </row>
    <row r="63" spans="1:6" ht="15">
      <c r="A63" s="57">
        <v>20</v>
      </c>
      <c r="B63" s="58" t="s">
        <v>175</v>
      </c>
      <c r="C63" s="59" t="s">
        <v>176</v>
      </c>
      <c r="D63" s="69">
        <v>910</v>
      </c>
      <c r="E63" s="55">
        <v>0</v>
      </c>
      <c r="F63" s="22">
        <f t="shared" si="1"/>
        <v>0</v>
      </c>
    </row>
    <row r="64" spans="1:6" ht="15">
      <c r="A64" s="57">
        <v>21</v>
      </c>
      <c r="B64" s="58" t="s">
        <v>177</v>
      </c>
      <c r="C64" s="59" t="s">
        <v>176</v>
      </c>
      <c r="D64" s="69">
        <v>840</v>
      </c>
      <c r="E64" s="55">
        <v>0</v>
      </c>
      <c r="F64" s="22">
        <f t="shared" si="1"/>
        <v>0</v>
      </c>
    </row>
    <row r="65" spans="1:6" ht="15">
      <c r="A65" s="57">
        <v>22</v>
      </c>
      <c r="B65" s="58" t="s">
        <v>235</v>
      </c>
      <c r="C65" s="70" t="s">
        <v>123</v>
      </c>
      <c r="D65" s="69">
        <v>420</v>
      </c>
      <c r="E65" s="55">
        <v>0</v>
      </c>
      <c r="F65" s="22">
        <f t="shared" si="1"/>
        <v>0</v>
      </c>
    </row>
    <row r="66" spans="1:6" ht="15">
      <c r="A66" s="57">
        <v>23</v>
      </c>
      <c r="B66" s="58" t="s">
        <v>254</v>
      </c>
      <c r="C66" s="59" t="s">
        <v>176</v>
      </c>
      <c r="D66" s="69">
        <v>840</v>
      </c>
      <c r="E66" s="55">
        <v>0</v>
      </c>
      <c r="F66" s="22">
        <f t="shared" si="1"/>
        <v>0</v>
      </c>
    </row>
    <row r="67" spans="1:6" ht="15">
      <c r="A67" s="57">
        <v>24</v>
      </c>
      <c r="B67" s="58" t="s">
        <v>255</v>
      </c>
      <c r="C67" s="59" t="s">
        <v>176</v>
      </c>
      <c r="D67" s="69">
        <v>840</v>
      </c>
      <c r="E67" s="55">
        <v>0</v>
      </c>
      <c r="F67" s="22">
        <f t="shared" si="1"/>
        <v>0</v>
      </c>
    </row>
    <row r="68" spans="1:6" ht="30">
      <c r="A68" s="57">
        <v>25</v>
      </c>
      <c r="B68" s="58" t="s">
        <v>256</v>
      </c>
      <c r="C68" s="59" t="s">
        <v>184</v>
      </c>
      <c r="D68" s="69">
        <v>12</v>
      </c>
      <c r="E68" s="55">
        <v>0</v>
      </c>
      <c r="F68" s="22">
        <f t="shared" si="1"/>
        <v>0</v>
      </c>
    </row>
    <row r="69" spans="1:6" ht="15">
      <c r="A69" s="57">
        <v>26</v>
      </c>
      <c r="B69" s="58" t="s">
        <v>238</v>
      </c>
      <c r="C69" s="59" t="s">
        <v>123</v>
      </c>
      <c r="D69" s="69">
        <v>420</v>
      </c>
      <c r="E69" s="55">
        <v>0</v>
      </c>
      <c r="F69" s="22">
        <f t="shared" si="1"/>
        <v>0</v>
      </c>
    </row>
    <row r="70" spans="1:6" ht="15">
      <c r="A70" s="57">
        <v>27</v>
      </c>
      <c r="B70" s="58" t="s">
        <v>239</v>
      </c>
      <c r="C70" s="59" t="s">
        <v>184</v>
      </c>
      <c r="D70" s="69">
        <v>18</v>
      </c>
      <c r="E70" s="55">
        <v>0</v>
      </c>
      <c r="F70" s="22">
        <f t="shared" si="1"/>
        <v>0</v>
      </c>
    </row>
    <row r="71" spans="1:6" ht="15">
      <c r="A71" s="57">
        <v>28</v>
      </c>
      <c r="B71" s="51" t="s">
        <v>189</v>
      </c>
      <c r="C71" s="59" t="s">
        <v>20</v>
      </c>
      <c r="D71" s="69">
        <v>13</v>
      </c>
      <c r="E71" s="55">
        <v>0</v>
      </c>
      <c r="F71" s="22">
        <f t="shared" si="1"/>
        <v>0</v>
      </c>
    </row>
    <row r="72" spans="1:6" ht="15.75" thickBot="1">
      <c r="A72" s="71">
        <v>29</v>
      </c>
      <c r="B72" s="51" t="s">
        <v>190</v>
      </c>
      <c r="C72" s="59" t="s">
        <v>123</v>
      </c>
      <c r="D72" s="69">
        <v>34</v>
      </c>
      <c r="E72" s="55">
        <v>0</v>
      </c>
      <c r="F72" s="22">
        <f t="shared" si="1"/>
        <v>0</v>
      </c>
    </row>
    <row r="73" spans="1:6" ht="15">
      <c r="A73" s="125" t="s">
        <v>257</v>
      </c>
      <c r="B73" s="125"/>
      <c r="C73" s="125"/>
      <c r="D73" s="125"/>
      <c r="E73" s="21"/>
      <c r="F73" s="22"/>
    </row>
    <row r="74" spans="1:6" ht="15">
      <c r="A74" s="57">
        <v>30</v>
      </c>
      <c r="B74" s="58" t="s">
        <v>175</v>
      </c>
      <c r="C74" s="70" t="s">
        <v>176</v>
      </c>
      <c r="D74" s="69">
        <v>425</v>
      </c>
      <c r="E74" s="55">
        <v>0</v>
      </c>
      <c r="F74" s="22">
        <f t="shared" si="1"/>
        <v>0</v>
      </c>
    </row>
    <row r="75" spans="1:6" ht="15">
      <c r="A75" s="57">
        <v>31</v>
      </c>
      <c r="B75" s="61" t="s">
        <v>177</v>
      </c>
      <c r="C75" s="70" t="s">
        <v>176</v>
      </c>
      <c r="D75" s="69">
        <v>39</v>
      </c>
      <c r="E75" s="55">
        <v>0</v>
      </c>
      <c r="F75" s="22">
        <f t="shared" si="1"/>
        <v>0</v>
      </c>
    </row>
    <row r="76" spans="1:6" ht="15">
      <c r="A76" s="57">
        <v>32</v>
      </c>
      <c r="B76" s="58" t="s">
        <v>258</v>
      </c>
      <c r="C76" s="59" t="s">
        <v>176</v>
      </c>
      <c r="D76" s="69">
        <v>386</v>
      </c>
      <c r="E76" s="55">
        <v>0</v>
      </c>
      <c r="F76" s="22">
        <f t="shared" si="1"/>
        <v>0</v>
      </c>
    </row>
    <row r="77" spans="1:6" ht="15">
      <c r="A77" s="57">
        <v>33</v>
      </c>
      <c r="B77" s="58" t="s">
        <v>259</v>
      </c>
      <c r="C77" s="59" t="s">
        <v>184</v>
      </c>
      <c r="D77" s="69">
        <v>234</v>
      </c>
      <c r="E77" s="55">
        <v>0</v>
      </c>
      <c r="F77" s="22">
        <f t="shared" si="1"/>
        <v>0</v>
      </c>
    </row>
    <row r="78" spans="1:6" ht="15">
      <c r="A78" s="57">
        <v>34</v>
      </c>
      <c r="B78" s="58" t="s">
        <v>260</v>
      </c>
      <c r="C78" s="59" t="s">
        <v>184</v>
      </c>
      <c r="D78" s="69">
        <v>164</v>
      </c>
      <c r="E78" s="55">
        <v>0</v>
      </c>
      <c r="F78" s="22">
        <f t="shared" si="1"/>
        <v>0</v>
      </c>
    </row>
    <row r="79" spans="1:6" ht="30">
      <c r="A79" s="57">
        <v>35</v>
      </c>
      <c r="B79" s="58" t="s">
        <v>261</v>
      </c>
      <c r="C79" s="59" t="s">
        <v>176</v>
      </c>
      <c r="D79" s="69">
        <v>425</v>
      </c>
      <c r="E79" s="55">
        <v>0</v>
      </c>
      <c r="F79" s="22">
        <f t="shared" si="1"/>
        <v>0</v>
      </c>
    </row>
    <row r="80" spans="1:6" ht="15">
      <c r="A80" s="57">
        <v>36</v>
      </c>
      <c r="B80" s="58" t="s">
        <v>262</v>
      </c>
      <c r="C80" s="59" t="s">
        <v>184</v>
      </c>
      <c r="D80" s="69">
        <v>44</v>
      </c>
      <c r="E80" s="55">
        <v>0</v>
      </c>
      <c r="F80" s="22">
        <f t="shared" si="1"/>
        <v>0</v>
      </c>
    </row>
    <row r="81" spans="1:6" ht="15">
      <c r="A81" s="57">
        <v>37</v>
      </c>
      <c r="B81" s="58" t="s">
        <v>238</v>
      </c>
      <c r="C81" s="59" t="s">
        <v>123</v>
      </c>
      <c r="D81" s="69">
        <v>132</v>
      </c>
      <c r="E81" s="55">
        <v>0</v>
      </c>
      <c r="F81" s="22">
        <f t="shared" si="1"/>
        <v>0</v>
      </c>
    </row>
    <row r="82" spans="1:6" ht="15">
      <c r="A82" s="57">
        <v>38</v>
      </c>
      <c r="B82" s="58" t="s">
        <v>239</v>
      </c>
      <c r="C82" s="59" t="s">
        <v>184</v>
      </c>
      <c r="D82" s="69">
        <v>20</v>
      </c>
      <c r="E82" s="55">
        <v>0</v>
      </c>
      <c r="F82" s="22">
        <f t="shared" si="1"/>
        <v>0</v>
      </c>
    </row>
    <row r="83" spans="1:6" ht="15">
      <c r="A83" s="57">
        <v>39</v>
      </c>
      <c r="B83" s="51" t="s">
        <v>189</v>
      </c>
      <c r="C83" s="59" t="s">
        <v>20</v>
      </c>
      <c r="D83" s="69">
        <v>2</v>
      </c>
      <c r="E83" s="55">
        <v>0</v>
      </c>
      <c r="F83" s="22">
        <f t="shared" si="1"/>
        <v>0</v>
      </c>
    </row>
    <row r="84" spans="1:6" ht="15">
      <c r="A84" s="57">
        <v>40</v>
      </c>
      <c r="B84" s="51" t="s">
        <v>190</v>
      </c>
      <c r="C84" s="59" t="s">
        <v>123</v>
      </c>
      <c r="D84" s="69">
        <v>7</v>
      </c>
      <c r="E84" s="55">
        <v>0</v>
      </c>
      <c r="F84" s="22">
        <f t="shared" si="1"/>
        <v>0</v>
      </c>
    </row>
    <row r="85" spans="1:6" ht="15.75">
      <c r="A85" s="72"/>
      <c r="B85" s="73"/>
      <c r="C85" s="74"/>
      <c r="D85" s="75"/>
      <c r="E85" s="39" t="s">
        <v>191</v>
      </c>
      <c r="F85" s="40">
        <f>SUM(F41:F84)</f>
        <v>0</v>
      </c>
    </row>
    <row r="86" spans="1:6" ht="15">
      <c r="A86" s="72"/>
      <c r="B86" s="73"/>
      <c r="C86" s="74"/>
      <c r="D86" s="75"/>
      <c r="E86" s="76"/>
      <c r="F86" s="75"/>
    </row>
    <row r="87" spans="1:6" ht="15">
      <c r="A87" s="120" t="s">
        <v>121</v>
      </c>
      <c r="B87" s="120"/>
      <c r="C87" s="120"/>
      <c r="D87" s="120"/>
      <c r="E87" s="14"/>
      <c r="F87" s="14"/>
    </row>
    <row r="88" spans="1:6" ht="15">
      <c r="A88" s="12">
        <v>1</v>
      </c>
      <c r="B88" s="36" t="s">
        <v>122</v>
      </c>
      <c r="C88" s="37" t="s">
        <v>123</v>
      </c>
      <c r="D88" s="37">
        <v>1184</v>
      </c>
      <c r="E88" s="55">
        <v>0</v>
      </c>
      <c r="F88" s="22">
        <f>E88*D88</f>
        <v>0</v>
      </c>
    </row>
    <row r="89" spans="1:6" ht="30">
      <c r="A89" s="12">
        <v>2</v>
      </c>
      <c r="B89" s="36" t="s">
        <v>263</v>
      </c>
      <c r="C89" s="37" t="s">
        <v>123</v>
      </c>
      <c r="D89" s="37">
        <v>1184</v>
      </c>
      <c r="E89" s="55">
        <v>0</v>
      </c>
      <c r="F89" s="22">
        <f aca="true" t="shared" si="2" ref="F89:F97">E89*D89</f>
        <v>0</v>
      </c>
    </row>
    <row r="90" spans="1:6" ht="45">
      <c r="A90" s="12">
        <v>3</v>
      </c>
      <c r="B90" s="36" t="s">
        <v>125</v>
      </c>
      <c r="C90" s="37" t="s">
        <v>68</v>
      </c>
      <c r="D90" s="37">
        <v>35</v>
      </c>
      <c r="E90" s="55">
        <v>0</v>
      </c>
      <c r="F90" s="22">
        <f t="shared" si="2"/>
        <v>0</v>
      </c>
    </row>
    <row r="91" spans="1:6" ht="45">
      <c r="A91" s="12">
        <v>4</v>
      </c>
      <c r="B91" s="36" t="s">
        <v>126</v>
      </c>
      <c r="C91" s="37" t="s">
        <v>68</v>
      </c>
      <c r="D91" s="37">
        <v>35</v>
      </c>
      <c r="E91" s="55">
        <v>0</v>
      </c>
      <c r="F91" s="22">
        <f t="shared" si="2"/>
        <v>0</v>
      </c>
    </row>
    <row r="92" spans="1:6" ht="15">
      <c r="A92" s="12">
        <v>5</v>
      </c>
      <c r="B92" s="36" t="s">
        <v>127</v>
      </c>
      <c r="C92" s="37" t="s">
        <v>123</v>
      </c>
      <c r="D92" s="37">
        <v>3552</v>
      </c>
      <c r="E92" s="55">
        <v>0</v>
      </c>
      <c r="F92" s="22">
        <f t="shared" si="2"/>
        <v>0</v>
      </c>
    </row>
    <row r="93" spans="1:6" ht="15">
      <c r="A93" s="12">
        <v>6</v>
      </c>
      <c r="B93" s="36" t="s">
        <v>128</v>
      </c>
      <c r="C93" s="37" t="s">
        <v>123</v>
      </c>
      <c r="D93" s="37">
        <v>14208</v>
      </c>
      <c r="E93" s="55">
        <v>0</v>
      </c>
      <c r="F93" s="22">
        <f t="shared" si="2"/>
        <v>0</v>
      </c>
    </row>
    <row r="94" spans="1:6" ht="30">
      <c r="A94" s="12">
        <v>7</v>
      </c>
      <c r="B94" s="36" t="s">
        <v>129</v>
      </c>
      <c r="C94" s="37" t="s">
        <v>123</v>
      </c>
      <c r="D94" s="37">
        <v>3552</v>
      </c>
      <c r="E94" s="55">
        <v>0</v>
      </c>
      <c r="F94" s="22">
        <f t="shared" si="2"/>
        <v>0</v>
      </c>
    </row>
    <row r="95" spans="1:6" ht="30">
      <c r="A95" s="12">
        <v>8</v>
      </c>
      <c r="B95" s="36" t="s">
        <v>130</v>
      </c>
      <c r="C95" s="37" t="s">
        <v>123</v>
      </c>
      <c r="D95" s="37">
        <v>14208</v>
      </c>
      <c r="E95" s="55">
        <v>0</v>
      </c>
      <c r="F95" s="22">
        <f t="shared" si="2"/>
        <v>0</v>
      </c>
    </row>
    <row r="96" spans="1:6" ht="15">
      <c r="A96" s="12">
        <v>9</v>
      </c>
      <c r="B96" s="36" t="s">
        <v>131</v>
      </c>
      <c r="C96" s="59" t="s">
        <v>184</v>
      </c>
      <c r="D96" s="37">
        <v>105</v>
      </c>
      <c r="E96" s="55">
        <v>0</v>
      </c>
      <c r="F96" s="22">
        <f t="shared" si="2"/>
        <v>0</v>
      </c>
    </row>
    <row r="97" spans="1:6" ht="15">
      <c r="A97" s="12">
        <v>10</v>
      </c>
      <c r="B97" s="36" t="s">
        <v>264</v>
      </c>
      <c r="C97" s="59" t="s">
        <v>184</v>
      </c>
      <c r="D97" s="37">
        <v>473.6</v>
      </c>
      <c r="E97" s="55">
        <v>0</v>
      </c>
      <c r="F97" s="22">
        <f t="shared" si="2"/>
        <v>0</v>
      </c>
    </row>
    <row r="98" spans="1:6" ht="15.75">
      <c r="A98" s="72"/>
      <c r="B98" s="73"/>
      <c r="C98" s="74"/>
      <c r="D98" s="75"/>
      <c r="E98" s="39" t="s">
        <v>132</v>
      </c>
      <c r="F98" s="40">
        <f>SUM(F88:F97)</f>
        <v>0</v>
      </c>
    </row>
    <row r="99" spans="1:6" ht="18.75">
      <c r="A99" s="14"/>
      <c r="B99" s="14"/>
      <c r="C99" s="14"/>
      <c r="D99" s="14"/>
      <c r="E99" s="77"/>
      <c r="F99" s="78"/>
    </row>
    <row r="100" spans="1:6" ht="15">
      <c r="A100" s="120" t="s">
        <v>265</v>
      </c>
      <c r="B100" s="120"/>
      <c r="C100" s="120"/>
      <c r="D100" s="120"/>
      <c r="E100" s="14"/>
      <c r="F100" s="14"/>
    </row>
    <row r="101" spans="1:6" ht="15">
      <c r="A101" s="11"/>
      <c r="B101" s="23" t="s">
        <v>103</v>
      </c>
      <c r="C101" s="17"/>
      <c r="D101" s="16"/>
      <c r="E101" s="21"/>
      <c r="F101" s="14"/>
    </row>
    <row r="102" spans="1:6" ht="18">
      <c r="A102" s="79">
        <v>1</v>
      </c>
      <c r="B102" s="80" t="s">
        <v>34</v>
      </c>
      <c r="C102" s="81" t="s">
        <v>266</v>
      </c>
      <c r="D102" s="82">
        <v>355.92900000000003</v>
      </c>
      <c r="E102" s="55">
        <v>0</v>
      </c>
      <c r="F102" s="22">
        <f aca="true" t="shared" si="3" ref="F102:F118">E102*D102</f>
        <v>0</v>
      </c>
    </row>
    <row r="103" spans="1:6" ht="30">
      <c r="A103" s="79">
        <v>2</v>
      </c>
      <c r="B103" s="80" t="s">
        <v>104</v>
      </c>
      <c r="C103" s="81" t="s">
        <v>266</v>
      </c>
      <c r="D103" s="82">
        <v>86.625</v>
      </c>
      <c r="E103" s="55">
        <v>0</v>
      </c>
      <c r="F103" s="22">
        <f t="shared" si="3"/>
        <v>0</v>
      </c>
    </row>
    <row r="104" spans="1:6" ht="18">
      <c r="A104" s="79">
        <v>3</v>
      </c>
      <c r="B104" s="80" t="s">
        <v>36</v>
      </c>
      <c r="C104" s="81" t="s">
        <v>267</v>
      </c>
      <c r="D104" s="82">
        <v>92</v>
      </c>
      <c r="E104" s="55">
        <v>0</v>
      </c>
      <c r="F104" s="22">
        <f t="shared" si="3"/>
        <v>0</v>
      </c>
    </row>
    <row r="105" spans="1:6" ht="18">
      <c r="A105" s="79">
        <v>4</v>
      </c>
      <c r="B105" s="80" t="s">
        <v>268</v>
      </c>
      <c r="C105" s="81" t="s">
        <v>266</v>
      </c>
      <c r="D105" s="82">
        <v>355.92900000000003</v>
      </c>
      <c r="E105" s="55">
        <v>0</v>
      </c>
      <c r="F105" s="22">
        <f t="shared" si="3"/>
        <v>0</v>
      </c>
    </row>
    <row r="106" spans="1:6" ht="18">
      <c r="A106" s="79">
        <v>5</v>
      </c>
      <c r="B106" s="80" t="s">
        <v>37</v>
      </c>
      <c r="C106" s="81" t="s">
        <v>266</v>
      </c>
      <c r="D106" s="82">
        <v>355.92900000000003</v>
      </c>
      <c r="E106" s="55">
        <v>0</v>
      </c>
      <c r="F106" s="22">
        <f t="shared" si="3"/>
        <v>0</v>
      </c>
    </row>
    <row r="107" spans="1:6" ht="29.25">
      <c r="A107" s="79">
        <v>6</v>
      </c>
      <c r="B107" s="80" t="s">
        <v>269</v>
      </c>
      <c r="C107" s="81" t="s">
        <v>266</v>
      </c>
      <c r="D107" s="82">
        <v>103.95</v>
      </c>
      <c r="E107" s="55">
        <v>0</v>
      </c>
      <c r="F107" s="22">
        <f t="shared" si="3"/>
        <v>0</v>
      </c>
    </row>
    <row r="108" spans="1:6" ht="18">
      <c r="A108" s="79">
        <v>7</v>
      </c>
      <c r="B108" s="80" t="s">
        <v>270</v>
      </c>
      <c r="C108" s="81" t="s">
        <v>266</v>
      </c>
      <c r="D108" s="82">
        <v>103.95</v>
      </c>
      <c r="E108" s="55">
        <v>0</v>
      </c>
      <c r="F108" s="22">
        <f t="shared" si="3"/>
        <v>0</v>
      </c>
    </row>
    <row r="109" spans="1:6" ht="18">
      <c r="A109" s="79">
        <v>8</v>
      </c>
      <c r="B109" s="80" t="s">
        <v>108</v>
      </c>
      <c r="C109" s="81" t="s">
        <v>266</v>
      </c>
      <c r="D109" s="82">
        <v>103.95</v>
      </c>
      <c r="E109" s="55">
        <v>0</v>
      </c>
      <c r="F109" s="22">
        <f t="shared" si="3"/>
        <v>0</v>
      </c>
    </row>
    <row r="110" spans="1:6" ht="30">
      <c r="A110" s="79">
        <v>9</v>
      </c>
      <c r="B110" s="80" t="s">
        <v>271</v>
      </c>
      <c r="C110" s="81" t="s">
        <v>266</v>
      </c>
      <c r="D110" s="82">
        <v>120.78450000000001</v>
      </c>
      <c r="E110" s="55">
        <v>0</v>
      </c>
      <c r="F110" s="22">
        <f t="shared" si="3"/>
        <v>0</v>
      </c>
    </row>
    <row r="111" spans="1:6" ht="44.25">
      <c r="A111" s="79">
        <v>10</v>
      </c>
      <c r="B111" s="80" t="s">
        <v>272</v>
      </c>
      <c r="C111" s="81" t="s">
        <v>266</v>
      </c>
      <c r="D111" s="82">
        <v>320.41949999999997</v>
      </c>
      <c r="E111" s="55">
        <v>0</v>
      </c>
      <c r="F111" s="22">
        <f t="shared" si="3"/>
        <v>0</v>
      </c>
    </row>
    <row r="112" spans="1:6" ht="15.75">
      <c r="A112" s="79">
        <v>11</v>
      </c>
      <c r="B112" s="80" t="s">
        <v>58</v>
      </c>
      <c r="C112" s="81" t="s">
        <v>20</v>
      </c>
      <c r="D112" s="82">
        <v>6</v>
      </c>
      <c r="E112" s="55">
        <v>0</v>
      </c>
      <c r="F112" s="22">
        <f t="shared" si="3"/>
        <v>0</v>
      </c>
    </row>
    <row r="113" spans="1:6" ht="18">
      <c r="A113" s="79">
        <v>12</v>
      </c>
      <c r="B113" s="80" t="s">
        <v>59</v>
      </c>
      <c r="C113" s="81" t="s">
        <v>267</v>
      </c>
      <c r="D113" s="82">
        <v>2.41</v>
      </c>
      <c r="E113" s="55">
        <v>0</v>
      </c>
      <c r="F113" s="22">
        <f t="shared" si="3"/>
        <v>0</v>
      </c>
    </row>
    <row r="114" spans="1:6" ht="18">
      <c r="A114" s="79">
        <v>13</v>
      </c>
      <c r="B114" s="80" t="s">
        <v>60</v>
      </c>
      <c r="C114" s="81" t="s">
        <v>266</v>
      </c>
      <c r="D114" s="82">
        <v>1.35</v>
      </c>
      <c r="E114" s="55">
        <v>0</v>
      </c>
      <c r="F114" s="22">
        <f t="shared" si="3"/>
        <v>0</v>
      </c>
    </row>
    <row r="115" spans="1:6" ht="15.75">
      <c r="A115" s="79">
        <v>14</v>
      </c>
      <c r="B115" s="80" t="s">
        <v>61</v>
      </c>
      <c r="C115" s="81" t="s">
        <v>20</v>
      </c>
      <c r="D115" s="82">
        <v>2</v>
      </c>
      <c r="E115" s="55">
        <v>0</v>
      </c>
      <c r="F115" s="22">
        <f t="shared" si="3"/>
        <v>0</v>
      </c>
    </row>
    <row r="116" spans="1:6" ht="15.75">
      <c r="A116" s="79">
        <v>15</v>
      </c>
      <c r="B116" s="80" t="s">
        <v>63</v>
      </c>
      <c r="C116" s="81" t="s">
        <v>20</v>
      </c>
      <c r="D116" s="82">
        <v>5</v>
      </c>
      <c r="E116" s="55">
        <v>0</v>
      </c>
      <c r="F116" s="22">
        <f t="shared" si="3"/>
        <v>0</v>
      </c>
    </row>
    <row r="117" spans="1:6" ht="15.75">
      <c r="A117" s="79">
        <v>16</v>
      </c>
      <c r="B117" s="80" t="s">
        <v>273</v>
      </c>
      <c r="C117" s="81" t="s">
        <v>41</v>
      </c>
      <c r="D117" s="82">
        <v>217</v>
      </c>
      <c r="E117" s="55">
        <v>0</v>
      </c>
      <c r="F117" s="22">
        <f t="shared" si="3"/>
        <v>0</v>
      </c>
    </row>
    <row r="118" spans="1:6" ht="15.75">
      <c r="A118" s="79">
        <v>17</v>
      </c>
      <c r="B118" s="80" t="s">
        <v>111</v>
      </c>
      <c r="C118" s="81" t="s">
        <v>41</v>
      </c>
      <c r="D118" s="82">
        <v>217</v>
      </c>
      <c r="E118" s="55">
        <v>0</v>
      </c>
      <c r="F118" s="22">
        <f t="shared" si="3"/>
        <v>0</v>
      </c>
    </row>
    <row r="119" spans="1:6" ht="15">
      <c r="A119" s="83"/>
      <c r="B119" s="84" t="s">
        <v>112</v>
      </c>
      <c r="C119" s="85"/>
      <c r="D119" s="16"/>
      <c r="E119" s="21"/>
      <c r="F119" s="14"/>
    </row>
    <row r="120" spans="1:6" ht="15">
      <c r="A120" s="12">
        <v>18</v>
      </c>
      <c r="B120" s="36" t="s">
        <v>113</v>
      </c>
      <c r="C120" s="37" t="s">
        <v>41</v>
      </c>
      <c r="D120" s="37">
        <v>217</v>
      </c>
      <c r="E120" s="55">
        <v>0</v>
      </c>
      <c r="F120" s="22">
        <f>E120*D120</f>
        <v>0</v>
      </c>
    </row>
    <row r="121" spans="1:6" ht="15">
      <c r="A121" s="12">
        <v>19</v>
      </c>
      <c r="B121" s="36" t="s">
        <v>114</v>
      </c>
      <c r="C121" s="37" t="s">
        <v>115</v>
      </c>
      <c r="D121" s="37">
        <v>8</v>
      </c>
      <c r="E121" s="55">
        <v>0</v>
      </c>
      <c r="F121" s="22">
        <f>E121*D121</f>
        <v>0</v>
      </c>
    </row>
    <row r="122" spans="1:6" ht="15">
      <c r="A122" s="11"/>
      <c r="B122" s="23" t="s">
        <v>274</v>
      </c>
      <c r="C122" s="17"/>
      <c r="D122" s="16"/>
      <c r="E122" s="21"/>
      <c r="F122" s="14"/>
    </row>
    <row r="123" spans="1:6" ht="15">
      <c r="A123" s="70">
        <v>20</v>
      </c>
      <c r="B123" s="86" t="s">
        <v>117</v>
      </c>
      <c r="C123" s="70" t="s">
        <v>68</v>
      </c>
      <c r="D123" s="82">
        <v>3</v>
      </c>
      <c r="E123" s="55">
        <v>0</v>
      </c>
      <c r="F123" s="22">
        <f aca="true" t="shared" si="4" ref="F123:F130">E123*D123</f>
        <v>0</v>
      </c>
    </row>
    <row r="124" spans="1:6" ht="15">
      <c r="A124" s="70">
        <v>21</v>
      </c>
      <c r="B124" s="86" t="s">
        <v>275</v>
      </c>
      <c r="C124" s="70" t="s">
        <v>68</v>
      </c>
      <c r="D124" s="82">
        <v>1</v>
      </c>
      <c r="E124" s="55">
        <v>0</v>
      </c>
      <c r="F124" s="22">
        <f t="shared" si="4"/>
        <v>0</v>
      </c>
    </row>
    <row r="125" spans="1:6" ht="15">
      <c r="A125" s="70">
        <v>22</v>
      </c>
      <c r="B125" s="86" t="s">
        <v>70</v>
      </c>
      <c r="C125" s="70" t="s">
        <v>68</v>
      </c>
      <c r="D125" s="82">
        <v>10</v>
      </c>
      <c r="E125" s="55">
        <v>0</v>
      </c>
      <c r="F125" s="22">
        <f t="shared" si="4"/>
        <v>0</v>
      </c>
    </row>
    <row r="126" spans="1:6" ht="15">
      <c r="A126" s="70">
        <v>23</v>
      </c>
      <c r="B126" s="86" t="s">
        <v>72</v>
      </c>
      <c r="C126" s="70" t="s">
        <v>68</v>
      </c>
      <c r="D126" s="82">
        <v>10</v>
      </c>
      <c r="E126" s="55">
        <v>0</v>
      </c>
      <c r="F126" s="22">
        <f t="shared" si="4"/>
        <v>0</v>
      </c>
    </row>
    <row r="127" spans="1:6" ht="15">
      <c r="A127" s="70">
        <v>24</v>
      </c>
      <c r="B127" s="86" t="s">
        <v>76</v>
      </c>
      <c r="C127" s="70" t="s">
        <v>68</v>
      </c>
      <c r="D127" s="82">
        <v>2</v>
      </c>
      <c r="E127" s="55">
        <v>0</v>
      </c>
      <c r="F127" s="22">
        <f t="shared" si="4"/>
        <v>0</v>
      </c>
    </row>
    <row r="128" spans="1:6" ht="15">
      <c r="A128" s="70">
        <v>25</v>
      </c>
      <c r="B128" s="86" t="s">
        <v>78</v>
      </c>
      <c r="C128" s="70" t="s">
        <v>68</v>
      </c>
      <c r="D128" s="82">
        <v>2</v>
      </c>
      <c r="E128" s="55">
        <v>0</v>
      </c>
      <c r="F128" s="22">
        <f t="shared" si="4"/>
        <v>0</v>
      </c>
    </row>
    <row r="129" spans="1:6" ht="15">
      <c r="A129" s="70">
        <v>26</v>
      </c>
      <c r="B129" s="86" t="s">
        <v>276</v>
      </c>
      <c r="C129" s="70" t="s">
        <v>68</v>
      </c>
      <c r="D129" s="82">
        <v>1</v>
      </c>
      <c r="E129" s="55">
        <v>0</v>
      </c>
      <c r="F129" s="22">
        <f t="shared" si="4"/>
        <v>0</v>
      </c>
    </row>
    <row r="130" spans="1:6" ht="15">
      <c r="A130" s="70">
        <v>27</v>
      </c>
      <c r="B130" s="86" t="s">
        <v>79</v>
      </c>
      <c r="C130" s="70" t="s">
        <v>68</v>
      </c>
      <c r="D130" s="82">
        <v>2</v>
      </c>
      <c r="E130" s="55">
        <v>0</v>
      </c>
      <c r="F130" s="22">
        <f t="shared" si="4"/>
        <v>0</v>
      </c>
    </row>
    <row r="131" spans="1:6" ht="15">
      <c r="A131" s="11"/>
      <c r="B131" s="23" t="s">
        <v>277</v>
      </c>
      <c r="C131" s="17"/>
      <c r="D131" s="16"/>
      <c r="E131" s="21"/>
      <c r="F131" s="14"/>
    </row>
    <row r="132" spans="1:6" ht="15">
      <c r="A132" s="12">
        <v>28</v>
      </c>
      <c r="B132" s="36" t="s">
        <v>89</v>
      </c>
      <c r="C132" s="37" t="s">
        <v>68</v>
      </c>
      <c r="D132" s="37">
        <v>5</v>
      </c>
      <c r="E132" s="55">
        <v>0</v>
      </c>
      <c r="F132" s="22">
        <f>E132*D132</f>
        <v>0</v>
      </c>
    </row>
    <row r="133" spans="1:6" ht="15">
      <c r="A133" s="12">
        <v>29</v>
      </c>
      <c r="B133" s="36" t="s">
        <v>92</v>
      </c>
      <c r="C133" s="37" t="s">
        <v>68</v>
      </c>
      <c r="D133" s="37">
        <v>2</v>
      </c>
      <c r="E133" s="55">
        <v>0</v>
      </c>
      <c r="F133" s="22">
        <f>E133*D133</f>
        <v>0</v>
      </c>
    </row>
    <row r="134" spans="1:6" ht="15">
      <c r="A134" s="12">
        <v>30</v>
      </c>
      <c r="B134" s="36" t="s">
        <v>93</v>
      </c>
      <c r="C134" s="37" t="s">
        <v>68</v>
      </c>
      <c r="D134" s="37">
        <v>6</v>
      </c>
      <c r="E134" s="55">
        <v>0</v>
      </c>
      <c r="F134" s="22">
        <f>E134*D134</f>
        <v>0</v>
      </c>
    </row>
    <row r="135" spans="1:6" ht="15.75">
      <c r="A135" s="72"/>
      <c r="B135" s="87"/>
      <c r="C135" s="74"/>
      <c r="D135" s="75"/>
      <c r="E135" s="39" t="s">
        <v>278</v>
      </c>
      <c r="F135" s="40">
        <f>SUM(F102:F134)</f>
        <v>0</v>
      </c>
    </row>
    <row r="136" spans="1:6" ht="15">
      <c r="A136" s="88"/>
      <c r="B136" s="89" t="s">
        <v>279</v>
      </c>
      <c r="C136" s="90"/>
      <c r="D136" s="75"/>
      <c r="E136" s="75"/>
      <c r="F136" s="75"/>
    </row>
    <row r="137" spans="1:6" ht="18">
      <c r="A137" s="53">
        <v>1</v>
      </c>
      <c r="B137" s="36" t="s">
        <v>34</v>
      </c>
      <c r="C137" s="53" t="s">
        <v>266</v>
      </c>
      <c r="D137" s="91">
        <v>264.30400000000003</v>
      </c>
      <c r="E137" s="55">
        <v>0</v>
      </c>
      <c r="F137" s="22">
        <f aca="true" t="shared" si="5" ref="F137:F169">E137*D137</f>
        <v>0</v>
      </c>
    </row>
    <row r="138" spans="1:6" ht="30">
      <c r="A138" s="53">
        <v>2</v>
      </c>
      <c r="B138" s="36" t="s">
        <v>280</v>
      </c>
      <c r="C138" s="53" t="s">
        <v>267</v>
      </c>
      <c r="D138" s="91">
        <v>66.07600000000001</v>
      </c>
      <c r="E138" s="55">
        <v>0</v>
      </c>
      <c r="F138" s="22">
        <f t="shared" si="5"/>
        <v>0</v>
      </c>
    </row>
    <row r="139" spans="1:6" ht="18">
      <c r="A139" s="53">
        <v>3</v>
      </c>
      <c r="B139" s="36" t="s">
        <v>281</v>
      </c>
      <c r="C139" s="53" t="s">
        <v>266</v>
      </c>
      <c r="D139" s="91">
        <v>264.30400000000003</v>
      </c>
      <c r="E139" s="55">
        <v>0</v>
      </c>
      <c r="F139" s="22">
        <f t="shared" si="5"/>
        <v>0</v>
      </c>
    </row>
    <row r="140" spans="1:6" ht="18">
      <c r="A140" s="53">
        <v>4</v>
      </c>
      <c r="B140" s="36" t="s">
        <v>37</v>
      </c>
      <c r="C140" s="53" t="s">
        <v>266</v>
      </c>
      <c r="D140" s="91">
        <v>264.30400000000003</v>
      </c>
      <c r="E140" s="55">
        <v>0</v>
      </c>
      <c r="F140" s="22">
        <f t="shared" si="5"/>
        <v>0</v>
      </c>
    </row>
    <row r="141" spans="1:6" ht="30">
      <c r="A141" s="53">
        <v>5</v>
      </c>
      <c r="B141" s="36" t="s">
        <v>282</v>
      </c>
      <c r="C141" s="53" t="s">
        <v>266</v>
      </c>
      <c r="D141" s="91">
        <v>79.2912</v>
      </c>
      <c r="E141" s="55">
        <v>0</v>
      </c>
      <c r="F141" s="22">
        <f t="shared" si="5"/>
        <v>0</v>
      </c>
    </row>
    <row r="142" spans="1:6" ht="18">
      <c r="A142" s="53">
        <v>6</v>
      </c>
      <c r="B142" s="36" t="s">
        <v>283</v>
      </c>
      <c r="C142" s="53" t="s">
        <v>266</v>
      </c>
      <c r="D142" s="91">
        <v>79.2912</v>
      </c>
      <c r="E142" s="55">
        <v>0</v>
      </c>
      <c r="F142" s="22">
        <f t="shared" si="5"/>
        <v>0</v>
      </c>
    </row>
    <row r="143" spans="1:6" ht="18">
      <c r="A143" s="53">
        <v>7</v>
      </c>
      <c r="B143" s="36" t="s">
        <v>284</v>
      </c>
      <c r="C143" s="53" t="s">
        <v>266</v>
      </c>
      <c r="D143" s="91">
        <v>79.2912</v>
      </c>
      <c r="E143" s="55">
        <v>0</v>
      </c>
      <c r="F143" s="22">
        <f t="shared" si="5"/>
        <v>0</v>
      </c>
    </row>
    <row r="144" spans="1:6" ht="18">
      <c r="A144" s="53">
        <v>8</v>
      </c>
      <c r="B144" s="36" t="s">
        <v>285</v>
      </c>
      <c r="C144" s="53" t="s">
        <v>266</v>
      </c>
      <c r="D144" s="91">
        <v>24.75</v>
      </c>
      <c r="E144" s="55">
        <v>0</v>
      </c>
      <c r="F144" s="22">
        <f t="shared" si="5"/>
        <v>0</v>
      </c>
    </row>
    <row r="145" spans="1:6" ht="18">
      <c r="A145" s="53">
        <v>9</v>
      </c>
      <c r="B145" s="36" t="s">
        <v>286</v>
      </c>
      <c r="C145" s="53" t="s">
        <v>266</v>
      </c>
      <c r="D145" s="91">
        <v>66</v>
      </c>
      <c r="E145" s="55">
        <v>0</v>
      </c>
      <c r="F145" s="22">
        <f t="shared" si="5"/>
        <v>0</v>
      </c>
    </row>
    <row r="146" spans="1:6" ht="18">
      <c r="A146" s="53">
        <v>10</v>
      </c>
      <c r="B146" s="36" t="s">
        <v>287</v>
      </c>
      <c r="C146" s="53" t="s">
        <v>266</v>
      </c>
      <c r="D146" s="91">
        <v>1.56</v>
      </c>
      <c r="E146" s="55">
        <v>0</v>
      </c>
      <c r="F146" s="22">
        <f t="shared" si="5"/>
        <v>0</v>
      </c>
    </row>
    <row r="147" spans="1:6" ht="30">
      <c r="A147" s="53">
        <v>11</v>
      </c>
      <c r="B147" s="36" t="s">
        <v>288</v>
      </c>
      <c r="C147" s="53" t="s">
        <v>266</v>
      </c>
      <c r="D147" s="91">
        <v>235.92</v>
      </c>
      <c r="E147" s="55">
        <v>0</v>
      </c>
      <c r="F147" s="22">
        <f t="shared" si="5"/>
        <v>0</v>
      </c>
    </row>
    <row r="148" spans="1:6" ht="30">
      <c r="A148" s="53">
        <v>12</v>
      </c>
      <c r="B148" s="36" t="s">
        <v>289</v>
      </c>
      <c r="C148" s="53" t="s">
        <v>266</v>
      </c>
      <c r="D148" s="91">
        <v>326.66999999999996</v>
      </c>
      <c r="E148" s="55">
        <v>0</v>
      </c>
      <c r="F148" s="22">
        <f t="shared" si="5"/>
        <v>0</v>
      </c>
    </row>
    <row r="149" spans="1:6" ht="15">
      <c r="A149" s="53">
        <v>13</v>
      </c>
      <c r="B149" s="36" t="s">
        <v>290</v>
      </c>
      <c r="C149" s="53" t="s">
        <v>41</v>
      </c>
      <c r="D149" s="91">
        <v>78</v>
      </c>
      <c r="E149" s="55">
        <v>0</v>
      </c>
      <c r="F149" s="22">
        <f t="shared" si="5"/>
        <v>0</v>
      </c>
    </row>
    <row r="150" spans="1:6" ht="15">
      <c r="A150" s="53">
        <v>14</v>
      </c>
      <c r="B150" s="36" t="s">
        <v>291</v>
      </c>
      <c r="C150" s="53" t="s">
        <v>20</v>
      </c>
      <c r="D150" s="91">
        <v>15</v>
      </c>
      <c r="E150" s="55">
        <v>0</v>
      </c>
      <c r="F150" s="22">
        <f t="shared" si="5"/>
        <v>0</v>
      </c>
    </row>
    <row r="151" spans="1:6" ht="15">
      <c r="A151" s="53">
        <v>15</v>
      </c>
      <c r="B151" s="36" t="s">
        <v>292</v>
      </c>
      <c r="C151" s="53" t="s">
        <v>41</v>
      </c>
      <c r="D151" s="91">
        <v>42</v>
      </c>
      <c r="E151" s="55">
        <v>0</v>
      </c>
      <c r="F151" s="22">
        <f t="shared" si="5"/>
        <v>0</v>
      </c>
    </row>
    <row r="152" spans="1:6" ht="15">
      <c r="A152" s="53">
        <v>16</v>
      </c>
      <c r="B152" s="36" t="s">
        <v>293</v>
      </c>
      <c r="C152" s="53" t="s">
        <v>20</v>
      </c>
      <c r="D152" s="91">
        <v>9</v>
      </c>
      <c r="E152" s="55">
        <v>0</v>
      </c>
      <c r="F152" s="22">
        <f t="shared" si="5"/>
        <v>0</v>
      </c>
    </row>
    <row r="153" spans="1:6" ht="15">
      <c r="A153" s="53">
        <v>17</v>
      </c>
      <c r="B153" s="36" t="s">
        <v>294</v>
      </c>
      <c r="C153" s="53" t="s">
        <v>41</v>
      </c>
      <c r="D153" s="91">
        <v>29</v>
      </c>
      <c r="E153" s="55">
        <v>0</v>
      </c>
      <c r="F153" s="22">
        <f t="shared" si="5"/>
        <v>0</v>
      </c>
    </row>
    <row r="154" spans="1:6" ht="15">
      <c r="A154" s="53">
        <v>18</v>
      </c>
      <c r="B154" s="36" t="s">
        <v>295</v>
      </c>
      <c r="C154" s="53" t="s">
        <v>20</v>
      </c>
      <c r="D154" s="91">
        <v>6</v>
      </c>
      <c r="E154" s="55">
        <v>0</v>
      </c>
      <c r="F154" s="22">
        <f t="shared" si="5"/>
        <v>0</v>
      </c>
    </row>
    <row r="155" spans="1:6" ht="15">
      <c r="A155" s="53">
        <v>19</v>
      </c>
      <c r="B155" s="36" t="s">
        <v>296</v>
      </c>
      <c r="C155" s="53" t="s">
        <v>20</v>
      </c>
      <c r="D155" s="91">
        <v>8</v>
      </c>
      <c r="E155" s="55">
        <v>0</v>
      </c>
      <c r="F155" s="22">
        <f t="shared" si="5"/>
        <v>0</v>
      </c>
    </row>
    <row r="156" spans="1:6" ht="30">
      <c r="A156" s="53">
        <v>20</v>
      </c>
      <c r="B156" s="36" t="s">
        <v>297</v>
      </c>
      <c r="C156" s="53" t="s">
        <v>20</v>
      </c>
      <c r="D156" s="91">
        <v>8</v>
      </c>
      <c r="E156" s="55">
        <v>0</v>
      </c>
      <c r="F156" s="22">
        <f t="shared" si="5"/>
        <v>0</v>
      </c>
    </row>
    <row r="157" spans="1:6" ht="15">
      <c r="A157" s="53">
        <v>21</v>
      </c>
      <c r="B157" s="36" t="s">
        <v>298</v>
      </c>
      <c r="C157" s="53" t="s">
        <v>41</v>
      </c>
      <c r="D157" s="91">
        <v>6.5</v>
      </c>
      <c r="E157" s="55">
        <v>0</v>
      </c>
      <c r="F157" s="22">
        <f t="shared" si="5"/>
        <v>0</v>
      </c>
    </row>
    <row r="158" spans="1:6" ht="30">
      <c r="A158" s="53">
        <v>22</v>
      </c>
      <c r="B158" s="67" t="s">
        <v>299</v>
      </c>
      <c r="C158" s="93" t="s">
        <v>266</v>
      </c>
      <c r="D158" s="91">
        <v>0.5</v>
      </c>
      <c r="E158" s="55">
        <v>0</v>
      </c>
      <c r="F158" s="22">
        <f t="shared" si="5"/>
        <v>0</v>
      </c>
    </row>
    <row r="159" spans="1:6" ht="18">
      <c r="A159" s="53">
        <v>23</v>
      </c>
      <c r="B159" s="67" t="s">
        <v>300</v>
      </c>
      <c r="C159" s="93" t="s">
        <v>266</v>
      </c>
      <c r="D159" s="91">
        <v>0.4</v>
      </c>
      <c r="E159" s="55">
        <v>0</v>
      </c>
      <c r="F159" s="22">
        <f t="shared" si="5"/>
        <v>0</v>
      </c>
    </row>
    <row r="160" spans="1:6" ht="30">
      <c r="A160" s="53">
        <v>24</v>
      </c>
      <c r="B160" s="67" t="s">
        <v>301</v>
      </c>
      <c r="C160" s="93" t="s">
        <v>20</v>
      </c>
      <c r="D160" s="91">
        <v>2</v>
      </c>
      <c r="E160" s="55">
        <v>0</v>
      </c>
      <c r="F160" s="22">
        <f t="shared" si="5"/>
        <v>0</v>
      </c>
    </row>
    <row r="161" spans="1:6" ht="30">
      <c r="A161" s="53">
        <v>25</v>
      </c>
      <c r="B161" s="67" t="s">
        <v>302</v>
      </c>
      <c r="C161" s="93" t="s">
        <v>20</v>
      </c>
      <c r="D161" s="91">
        <v>1</v>
      </c>
      <c r="E161" s="55">
        <v>0</v>
      </c>
      <c r="F161" s="22">
        <f t="shared" si="5"/>
        <v>0</v>
      </c>
    </row>
    <row r="162" spans="1:6" ht="30">
      <c r="A162" s="53">
        <v>26</v>
      </c>
      <c r="B162" s="67" t="s">
        <v>303</v>
      </c>
      <c r="C162" s="93" t="s">
        <v>20</v>
      </c>
      <c r="D162" s="91">
        <v>2</v>
      </c>
      <c r="E162" s="55">
        <v>0</v>
      </c>
      <c r="F162" s="22">
        <f t="shared" si="5"/>
        <v>0</v>
      </c>
    </row>
    <row r="163" spans="1:6" ht="15">
      <c r="A163" s="53">
        <v>27</v>
      </c>
      <c r="B163" s="67" t="s">
        <v>304</v>
      </c>
      <c r="C163" s="93" t="s">
        <v>20</v>
      </c>
      <c r="D163" s="91">
        <v>2</v>
      </c>
      <c r="E163" s="55">
        <v>0</v>
      </c>
      <c r="F163" s="22">
        <f t="shared" si="5"/>
        <v>0</v>
      </c>
    </row>
    <row r="164" spans="1:6" ht="15">
      <c r="A164" s="53">
        <v>28</v>
      </c>
      <c r="B164" s="67" t="s">
        <v>305</v>
      </c>
      <c r="C164" s="93" t="s">
        <v>20</v>
      </c>
      <c r="D164" s="91">
        <v>2</v>
      </c>
      <c r="E164" s="55">
        <v>0</v>
      </c>
      <c r="F164" s="22">
        <f t="shared" si="5"/>
        <v>0</v>
      </c>
    </row>
    <row r="165" spans="1:6" ht="15">
      <c r="A165" s="53">
        <v>29</v>
      </c>
      <c r="B165" s="67" t="s">
        <v>48</v>
      </c>
      <c r="C165" s="93" t="s">
        <v>20</v>
      </c>
      <c r="D165" s="91">
        <v>5</v>
      </c>
      <c r="E165" s="55">
        <v>0</v>
      </c>
      <c r="F165" s="22">
        <f t="shared" si="5"/>
        <v>0</v>
      </c>
    </row>
    <row r="166" spans="1:6" ht="30">
      <c r="A166" s="53">
        <v>30</v>
      </c>
      <c r="B166" s="67" t="s">
        <v>306</v>
      </c>
      <c r="C166" s="93" t="s">
        <v>267</v>
      </c>
      <c r="D166" s="91">
        <v>0.23</v>
      </c>
      <c r="E166" s="55">
        <v>0</v>
      </c>
      <c r="F166" s="22">
        <f t="shared" si="5"/>
        <v>0</v>
      </c>
    </row>
    <row r="167" spans="1:6" ht="18">
      <c r="A167" s="53">
        <v>31</v>
      </c>
      <c r="B167" s="67" t="s">
        <v>307</v>
      </c>
      <c r="C167" s="93" t="s">
        <v>267</v>
      </c>
      <c r="D167" s="91">
        <v>0.26</v>
      </c>
      <c r="E167" s="55">
        <v>0</v>
      </c>
      <c r="F167" s="22">
        <f t="shared" si="5"/>
        <v>0</v>
      </c>
    </row>
    <row r="168" spans="1:6" ht="15">
      <c r="A168" s="53">
        <v>32</v>
      </c>
      <c r="B168" s="67" t="s">
        <v>308</v>
      </c>
      <c r="C168" s="93" t="s">
        <v>20</v>
      </c>
      <c r="D168" s="92">
        <v>4</v>
      </c>
      <c r="E168" s="55">
        <v>0</v>
      </c>
      <c r="F168" s="22">
        <f t="shared" si="5"/>
        <v>0</v>
      </c>
    </row>
    <row r="169" spans="1:6" ht="15.75">
      <c r="A169" s="53">
        <v>33</v>
      </c>
      <c r="B169" s="94" t="s">
        <v>309</v>
      </c>
      <c r="C169" s="93" t="s">
        <v>20</v>
      </c>
      <c r="D169" s="92">
        <v>3</v>
      </c>
      <c r="E169" s="55">
        <v>0</v>
      </c>
      <c r="F169" s="22">
        <f t="shared" si="5"/>
        <v>0</v>
      </c>
    </row>
    <row r="170" spans="1:6" ht="15.75">
      <c r="A170" s="95"/>
      <c r="B170" s="96"/>
      <c r="C170" s="97"/>
      <c r="D170" s="98"/>
      <c r="E170" s="99" t="s">
        <v>310</v>
      </c>
      <c r="F170" s="100">
        <f>SUM(F136:F169)</f>
        <v>0</v>
      </c>
    </row>
    <row r="171" spans="1:6" ht="15">
      <c r="A171" s="72"/>
      <c r="B171" s="87"/>
      <c r="C171" s="74"/>
      <c r="D171" s="75"/>
      <c r="E171" s="75"/>
      <c r="F171" s="75"/>
    </row>
    <row r="172" spans="1:6" ht="15">
      <c r="A172" s="120" t="s">
        <v>133</v>
      </c>
      <c r="B172" s="120"/>
      <c r="C172" s="120"/>
      <c r="D172" s="120"/>
      <c r="E172" s="14"/>
      <c r="F172" s="14"/>
    </row>
    <row r="173" spans="1:6" ht="30">
      <c r="A173" s="12"/>
      <c r="B173" s="41" t="s">
        <v>134</v>
      </c>
      <c r="C173" s="37"/>
      <c r="D173" s="37"/>
      <c r="E173" s="22"/>
      <c r="F173" s="22"/>
    </row>
    <row r="174" spans="1:6" ht="90">
      <c r="A174" s="12"/>
      <c r="B174" s="36" t="s">
        <v>135</v>
      </c>
      <c r="C174" s="37" t="s">
        <v>68</v>
      </c>
      <c r="D174" s="37">
        <v>9</v>
      </c>
      <c r="E174" s="55">
        <v>0</v>
      </c>
      <c r="F174" s="22">
        <f>E174*D174</f>
        <v>0</v>
      </c>
    </row>
    <row r="175" spans="1:6" ht="15">
      <c r="A175" s="12"/>
      <c r="B175" s="41" t="s">
        <v>136</v>
      </c>
      <c r="C175" s="37"/>
      <c r="D175" s="37"/>
      <c r="E175" s="22"/>
      <c r="F175" s="22"/>
    </row>
    <row r="176" spans="1:6" ht="15">
      <c r="A176" s="12"/>
      <c r="B176" s="42" t="s">
        <v>137</v>
      </c>
      <c r="C176" s="37"/>
      <c r="D176" s="37"/>
      <c r="E176" s="22"/>
      <c r="F176" s="22"/>
    </row>
    <row r="177" spans="1:6" ht="15">
      <c r="A177" s="12"/>
      <c r="B177" s="36" t="s">
        <v>138</v>
      </c>
      <c r="C177" s="37"/>
      <c r="D177" s="37"/>
      <c r="E177" s="22"/>
      <c r="F177" s="22"/>
    </row>
    <row r="178" spans="1:6" ht="30">
      <c r="A178" s="12"/>
      <c r="B178" s="36" t="s">
        <v>139</v>
      </c>
      <c r="C178" s="37" t="s">
        <v>68</v>
      </c>
      <c r="D178" s="37">
        <v>11</v>
      </c>
      <c r="E178" s="55">
        <v>0</v>
      </c>
      <c r="F178" s="22">
        <f>E178*D178</f>
        <v>0</v>
      </c>
    </row>
    <row r="179" spans="1:6" ht="45">
      <c r="A179" s="12"/>
      <c r="B179" s="36" t="s">
        <v>140</v>
      </c>
      <c r="C179" s="37" t="s">
        <v>68</v>
      </c>
      <c r="D179" s="37">
        <f>D178*2</f>
        <v>22</v>
      </c>
      <c r="E179" s="55">
        <v>0</v>
      </c>
      <c r="F179" s="22">
        <f>E179*D179</f>
        <v>0</v>
      </c>
    </row>
    <row r="180" spans="1:6" ht="30">
      <c r="A180" s="12"/>
      <c r="B180" s="36" t="s">
        <v>141</v>
      </c>
      <c r="C180" s="37" t="s">
        <v>142</v>
      </c>
      <c r="D180" s="37">
        <f>D178*1.5</f>
        <v>16.5</v>
      </c>
      <c r="E180" s="55">
        <v>0</v>
      </c>
      <c r="F180" s="22">
        <f>E180*D180</f>
        <v>0</v>
      </c>
    </row>
    <row r="181" spans="1:6" ht="15">
      <c r="A181" s="12"/>
      <c r="B181" s="42" t="s">
        <v>143</v>
      </c>
      <c r="C181" s="37"/>
      <c r="D181" s="37"/>
      <c r="E181" s="55">
        <v>0</v>
      </c>
      <c r="F181" s="22"/>
    </row>
    <row r="182" spans="1:6" ht="45">
      <c r="A182" s="12"/>
      <c r="B182" s="36" t="s">
        <v>311</v>
      </c>
      <c r="C182" s="37" t="s">
        <v>145</v>
      </c>
      <c r="D182" s="37">
        <v>3</v>
      </c>
      <c r="E182" s="55">
        <v>0</v>
      </c>
      <c r="F182" s="22">
        <f>E182*D182</f>
        <v>0</v>
      </c>
    </row>
    <row r="183" spans="1:6" ht="45">
      <c r="A183" s="12"/>
      <c r="B183" s="36" t="s">
        <v>312</v>
      </c>
      <c r="C183" s="37" t="s">
        <v>145</v>
      </c>
      <c r="D183" s="37">
        <v>8</v>
      </c>
      <c r="E183" s="55">
        <v>0</v>
      </c>
      <c r="F183" s="22">
        <f>E183*D183</f>
        <v>0</v>
      </c>
    </row>
    <row r="184" spans="1:6" ht="15">
      <c r="A184" s="12"/>
      <c r="B184" s="36" t="s">
        <v>149</v>
      </c>
      <c r="C184" s="37"/>
      <c r="D184" s="37"/>
      <c r="E184" s="22"/>
      <c r="F184" s="22"/>
    </row>
    <row r="185" spans="1:6" ht="15">
      <c r="A185" s="12"/>
      <c r="B185" s="36" t="s">
        <v>150</v>
      </c>
      <c r="C185" s="37"/>
      <c r="D185" s="37"/>
      <c r="E185" s="22"/>
      <c r="F185" s="22"/>
    </row>
    <row r="186" spans="1:6" ht="30">
      <c r="A186" s="12"/>
      <c r="B186" s="36" t="s">
        <v>151</v>
      </c>
      <c r="C186" s="37"/>
      <c r="D186" s="37"/>
      <c r="E186" s="22"/>
      <c r="F186" s="22"/>
    </row>
    <row r="187" spans="1:6" ht="15">
      <c r="A187" s="12"/>
      <c r="B187" s="42" t="s">
        <v>152</v>
      </c>
      <c r="C187" s="37"/>
      <c r="D187" s="37"/>
      <c r="E187" s="22"/>
      <c r="F187" s="22"/>
    </row>
    <row r="188" spans="1:6" ht="15">
      <c r="A188" s="12"/>
      <c r="B188" s="36" t="s">
        <v>138</v>
      </c>
      <c r="C188" s="37"/>
      <c r="D188" s="37"/>
      <c r="E188" s="22"/>
      <c r="F188" s="22"/>
    </row>
    <row r="189" spans="1:6" ht="30">
      <c r="A189" s="12"/>
      <c r="B189" s="36" t="s">
        <v>153</v>
      </c>
      <c r="C189" s="37" t="s">
        <v>68</v>
      </c>
      <c r="D189" s="37">
        <v>25</v>
      </c>
      <c r="E189" s="55">
        <v>0</v>
      </c>
      <c r="F189" s="22">
        <f aca="true" t="shared" si="6" ref="F189:F196">E189*D189</f>
        <v>0</v>
      </c>
    </row>
    <row r="190" spans="1:6" ht="15">
      <c r="A190" s="12"/>
      <c r="B190" s="36" t="s">
        <v>143</v>
      </c>
      <c r="C190" s="37"/>
      <c r="D190" s="37"/>
      <c r="E190" s="22"/>
      <c r="F190" s="22">
        <f t="shared" si="6"/>
        <v>0</v>
      </c>
    </row>
    <row r="191" spans="1:6" ht="45">
      <c r="A191" s="12"/>
      <c r="B191" s="36" t="s">
        <v>313</v>
      </c>
      <c r="C191" s="37" t="s">
        <v>145</v>
      </c>
      <c r="D191" s="37">
        <v>6</v>
      </c>
      <c r="E191" s="55">
        <v>0</v>
      </c>
      <c r="F191" s="22">
        <f t="shared" si="6"/>
        <v>0</v>
      </c>
    </row>
    <row r="192" spans="1:6" ht="45">
      <c r="A192" s="12"/>
      <c r="B192" s="36" t="s">
        <v>314</v>
      </c>
      <c r="C192" s="37" t="s">
        <v>145</v>
      </c>
      <c r="D192" s="37">
        <v>10</v>
      </c>
      <c r="E192" s="55">
        <v>0</v>
      </c>
      <c r="F192" s="22">
        <f t="shared" si="6"/>
        <v>0</v>
      </c>
    </row>
    <row r="193" spans="1:6" ht="45">
      <c r="A193" s="12"/>
      <c r="B193" s="36" t="s">
        <v>315</v>
      </c>
      <c r="C193" s="37" t="s">
        <v>145</v>
      </c>
      <c r="D193" s="37">
        <v>1</v>
      </c>
      <c r="E193" s="55">
        <v>0</v>
      </c>
      <c r="F193" s="22">
        <f t="shared" si="6"/>
        <v>0</v>
      </c>
    </row>
    <row r="194" spans="1:6" ht="45">
      <c r="A194" s="12"/>
      <c r="B194" s="36" t="s">
        <v>316</v>
      </c>
      <c r="C194" s="37" t="s">
        <v>145</v>
      </c>
      <c r="D194" s="37">
        <v>2</v>
      </c>
      <c r="E194" s="55">
        <v>0</v>
      </c>
      <c r="F194" s="22">
        <f t="shared" si="6"/>
        <v>0</v>
      </c>
    </row>
    <row r="195" spans="1:6" ht="45">
      <c r="A195" s="12"/>
      <c r="B195" s="36" t="s">
        <v>317</v>
      </c>
      <c r="C195" s="37" t="s">
        <v>145</v>
      </c>
      <c r="D195" s="37">
        <v>1</v>
      </c>
      <c r="E195" s="55">
        <v>0</v>
      </c>
      <c r="F195" s="22">
        <f t="shared" si="6"/>
        <v>0</v>
      </c>
    </row>
    <row r="196" spans="1:6" ht="45">
      <c r="A196" s="12"/>
      <c r="B196" s="36" t="s">
        <v>318</v>
      </c>
      <c r="C196" s="37" t="s">
        <v>145</v>
      </c>
      <c r="D196" s="37">
        <v>5</v>
      </c>
      <c r="E196" s="55">
        <v>0</v>
      </c>
      <c r="F196" s="22">
        <f t="shared" si="6"/>
        <v>0</v>
      </c>
    </row>
    <row r="197" spans="1:6" ht="15">
      <c r="A197" s="12"/>
      <c r="B197" s="36" t="s">
        <v>149</v>
      </c>
      <c r="C197" s="37"/>
      <c r="D197" s="37">
        <f>SUM(D191:D196)</f>
        <v>25</v>
      </c>
      <c r="E197" s="22"/>
      <c r="F197" s="22"/>
    </row>
    <row r="198" spans="1:6" ht="15">
      <c r="A198" s="12"/>
      <c r="B198" s="42" t="s">
        <v>155</v>
      </c>
      <c r="C198" s="37"/>
      <c r="D198" s="37"/>
      <c r="E198" s="22"/>
      <c r="F198" s="22"/>
    </row>
    <row r="199" spans="1:6" ht="15">
      <c r="A199" s="12"/>
      <c r="B199" s="36" t="s">
        <v>138</v>
      </c>
      <c r="C199" s="37"/>
      <c r="D199" s="37"/>
      <c r="E199" s="22"/>
      <c r="F199" s="22"/>
    </row>
    <row r="200" spans="1:6" ht="15">
      <c r="A200" s="12"/>
      <c r="B200" s="36" t="s">
        <v>156</v>
      </c>
      <c r="C200" s="37" t="s">
        <v>68</v>
      </c>
      <c r="D200" s="37">
        <v>455</v>
      </c>
      <c r="E200" s="55">
        <v>0</v>
      </c>
      <c r="F200" s="22">
        <f>E200*D200</f>
        <v>0</v>
      </c>
    </row>
    <row r="201" spans="1:6" ht="15">
      <c r="A201" s="12"/>
      <c r="B201" s="36" t="s">
        <v>143</v>
      </c>
      <c r="C201" s="37"/>
      <c r="D201" s="37"/>
      <c r="E201" s="22"/>
      <c r="F201" s="22"/>
    </row>
    <row r="202" spans="1:6" ht="45">
      <c r="A202" s="12"/>
      <c r="B202" s="36" t="s">
        <v>319</v>
      </c>
      <c r="C202" s="37" t="s">
        <v>145</v>
      </c>
      <c r="D202" s="37">
        <v>455</v>
      </c>
      <c r="E202" s="55">
        <v>0</v>
      </c>
      <c r="F202" s="22">
        <f>E202*D202</f>
        <v>0</v>
      </c>
    </row>
    <row r="203" spans="1:6" ht="15">
      <c r="A203" s="12"/>
      <c r="B203" s="36" t="s">
        <v>149</v>
      </c>
      <c r="C203" s="37"/>
      <c r="D203" s="37">
        <f>SUM(D202:D202)</f>
        <v>455</v>
      </c>
      <c r="E203" s="22"/>
      <c r="F203" s="22"/>
    </row>
    <row r="204" spans="1:6" ht="15">
      <c r="A204" s="12"/>
      <c r="B204" s="42" t="s">
        <v>320</v>
      </c>
      <c r="C204" s="37"/>
      <c r="D204" s="37"/>
      <c r="E204" s="22"/>
      <c r="F204" s="22"/>
    </row>
    <row r="205" spans="1:6" ht="15">
      <c r="A205" s="12"/>
      <c r="B205" s="36" t="s">
        <v>138</v>
      </c>
      <c r="C205" s="37"/>
      <c r="D205" s="37"/>
      <c r="E205" s="22"/>
      <c r="F205" s="22"/>
    </row>
    <row r="206" spans="1:6" ht="30">
      <c r="A206" s="12"/>
      <c r="B206" s="36" t="s">
        <v>321</v>
      </c>
      <c r="C206" s="37" t="s">
        <v>68</v>
      </c>
      <c r="D206" s="37">
        <v>316</v>
      </c>
      <c r="E206" s="55">
        <v>0</v>
      </c>
      <c r="F206" s="22">
        <f>E206*D206</f>
        <v>0</v>
      </c>
    </row>
    <row r="207" spans="1:6" ht="15">
      <c r="A207" s="12"/>
      <c r="B207" s="36" t="s">
        <v>143</v>
      </c>
      <c r="C207" s="37"/>
      <c r="D207" s="37"/>
      <c r="E207" s="22"/>
      <c r="F207" s="22"/>
    </row>
    <row r="208" spans="1:6" ht="60">
      <c r="A208" s="12"/>
      <c r="B208" s="36" t="s">
        <v>322</v>
      </c>
      <c r="C208" s="37" t="s">
        <v>323</v>
      </c>
      <c r="D208" s="37">
        <v>160</v>
      </c>
      <c r="E208" s="55">
        <v>0</v>
      </c>
      <c r="F208" s="22">
        <f>E208*D208</f>
        <v>0</v>
      </c>
    </row>
    <row r="209" spans="1:6" ht="60">
      <c r="A209" s="12"/>
      <c r="B209" s="36" t="s">
        <v>324</v>
      </c>
      <c r="C209" s="37" t="s">
        <v>323</v>
      </c>
      <c r="D209" s="37">
        <v>96</v>
      </c>
      <c r="E209" s="55">
        <v>0</v>
      </c>
      <c r="F209" s="22">
        <f>E209*D209</f>
        <v>0</v>
      </c>
    </row>
    <row r="210" spans="1:6" ht="60">
      <c r="A210" s="12"/>
      <c r="B210" s="36" t="s">
        <v>325</v>
      </c>
      <c r="C210" s="37" t="s">
        <v>323</v>
      </c>
      <c r="D210" s="37">
        <v>60</v>
      </c>
      <c r="E210" s="55">
        <v>0</v>
      </c>
      <c r="F210" s="22">
        <f>E210*D210</f>
        <v>0</v>
      </c>
    </row>
    <row r="211" spans="1:6" ht="15">
      <c r="A211" s="12"/>
      <c r="B211" s="36" t="s">
        <v>149</v>
      </c>
      <c r="C211" s="37"/>
      <c r="D211" s="37">
        <f>SUM(D208:D210)</f>
        <v>316</v>
      </c>
      <c r="E211" s="22"/>
      <c r="F211" s="22"/>
    </row>
    <row r="212" spans="1:6" ht="15">
      <c r="A212" s="12"/>
      <c r="B212" s="41" t="s">
        <v>158</v>
      </c>
      <c r="C212" s="37"/>
      <c r="D212" s="37"/>
      <c r="E212" s="22"/>
      <c r="F212" s="22"/>
    </row>
    <row r="213" spans="1:6" ht="30">
      <c r="A213" s="12"/>
      <c r="B213" s="36" t="s">
        <v>159</v>
      </c>
      <c r="C213" s="37" t="s">
        <v>4</v>
      </c>
      <c r="D213" s="37">
        <v>2330</v>
      </c>
      <c r="E213" s="55">
        <v>0</v>
      </c>
      <c r="F213" s="22">
        <f>E213*D213</f>
        <v>0</v>
      </c>
    </row>
    <row r="214" spans="1:6" ht="15">
      <c r="A214" s="12"/>
      <c r="B214" s="36" t="s">
        <v>160</v>
      </c>
      <c r="C214" s="37" t="s">
        <v>4</v>
      </c>
      <c r="D214" s="37">
        <v>2330</v>
      </c>
      <c r="E214" s="55">
        <v>0</v>
      </c>
      <c r="F214" s="22">
        <f>E214*D214</f>
        <v>0</v>
      </c>
    </row>
    <row r="215" spans="1:6" ht="15.75">
      <c r="A215" s="101"/>
      <c r="B215" s="101"/>
      <c r="C215" s="101"/>
      <c r="D215" s="101"/>
      <c r="E215" s="43" t="s">
        <v>161</v>
      </c>
      <c r="F215" s="40">
        <f>SUM(F174:F214)</f>
        <v>0</v>
      </c>
    </row>
    <row r="216" spans="1:6" ht="15">
      <c r="A216" s="38"/>
      <c r="B216" s="38"/>
      <c r="C216" s="38"/>
      <c r="D216" s="38"/>
      <c r="E216" s="38"/>
      <c r="F216" s="38"/>
    </row>
    <row r="217" spans="1:6" ht="18.75">
      <c r="A217" s="38"/>
      <c r="B217" s="45" t="s">
        <v>326</v>
      </c>
      <c r="C217" s="46"/>
      <c r="D217" s="45"/>
      <c r="E217" s="46"/>
      <c r="F217" s="40">
        <f>F215+F135+F98+F85+F38+F170</f>
        <v>0</v>
      </c>
    </row>
  </sheetData>
  <sheetProtection/>
  <mergeCells count="13">
    <mergeCell ref="A1:F1"/>
    <mergeCell ref="A2:F2"/>
    <mergeCell ref="A3:D3"/>
    <mergeCell ref="A4:D4"/>
    <mergeCell ref="A8:D8"/>
    <mergeCell ref="A40:D40"/>
    <mergeCell ref="A5:F5"/>
    <mergeCell ref="A41:D41"/>
    <mergeCell ref="A62:D62"/>
    <mergeCell ref="A73:D73"/>
    <mergeCell ref="A87:D87"/>
    <mergeCell ref="A100:D100"/>
    <mergeCell ref="A172:D1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5.7109375" style="0" customWidth="1"/>
    <col min="2" max="2" width="59.8515625" style="0" customWidth="1"/>
    <col min="3" max="3" width="15.421875" style="0" customWidth="1"/>
    <col min="4" max="4" width="15.57421875" style="0" customWidth="1"/>
  </cols>
  <sheetData>
    <row r="1" spans="1:4" ht="175.5" customHeight="1">
      <c r="A1" s="127" t="s">
        <v>341</v>
      </c>
      <c r="B1" s="128"/>
      <c r="C1" s="128"/>
      <c r="D1" s="128"/>
    </row>
    <row r="2" spans="1:4" ht="77.25" customHeight="1">
      <c r="A2" s="129" t="s">
        <v>340</v>
      </c>
      <c r="B2" s="129"/>
      <c r="C2" s="129"/>
      <c r="D2" s="129"/>
    </row>
    <row r="3" spans="1:4" ht="45.75" customHeight="1">
      <c r="A3" s="113"/>
      <c r="B3" s="113"/>
      <c r="C3" s="113"/>
      <c r="D3" s="113"/>
    </row>
    <row r="4" spans="1:4" ht="18.75">
      <c r="A4" s="130" t="s">
        <v>327</v>
      </c>
      <c r="B4" s="130"/>
      <c r="C4" s="130"/>
      <c r="D4" s="130"/>
    </row>
    <row r="5" spans="1:4" ht="28.5">
      <c r="A5" s="106" t="s">
        <v>0</v>
      </c>
      <c r="B5" s="106" t="s">
        <v>328</v>
      </c>
      <c r="C5" s="107" t="s">
        <v>333</v>
      </c>
      <c r="D5" s="107" t="s">
        <v>334</v>
      </c>
    </row>
    <row r="6" spans="1:4" ht="75">
      <c r="A6" s="114">
        <v>1</v>
      </c>
      <c r="B6" s="105" t="s">
        <v>329</v>
      </c>
      <c r="C6" s="103">
        <f>'ОП 1 - 1'!F211</f>
        <v>0</v>
      </c>
      <c r="D6" s="104">
        <f>C6*1.2</f>
        <v>0</v>
      </c>
    </row>
    <row r="7" spans="1:4" ht="60">
      <c r="A7" s="114">
        <v>2</v>
      </c>
      <c r="B7" s="105" t="s">
        <v>330</v>
      </c>
      <c r="C7" s="103">
        <f>'ОП 1 - 2'!F47</f>
        <v>0</v>
      </c>
      <c r="D7" s="104">
        <f>C7*1.2</f>
        <v>0</v>
      </c>
    </row>
    <row r="8" spans="1:4" ht="60">
      <c r="A8" s="114">
        <v>3</v>
      </c>
      <c r="B8" s="105" t="s">
        <v>331</v>
      </c>
      <c r="C8" s="103">
        <f>'ОП 1 - 3'!F217</f>
        <v>0</v>
      </c>
      <c r="D8" s="104">
        <f>C8*1.2</f>
        <v>0</v>
      </c>
    </row>
    <row r="9" spans="1:4" ht="15">
      <c r="A9" s="102"/>
      <c r="B9" s="102"/>
      <c r="C9" s="102"/>
      <c r="D9" s="102"/>
    </row>
    <row r="10" spans="1:4" ht="38.25">
      <c r="A10" s="108"/>
      <c r="B10" s="131" t="s">
        <v>332</v>
      </c>
      <c r="C10" s="109">
        <f>SUM(C6:C9)</f>
        <v>0</v>
      </c>
      <c r="D10" s="110">
        <f>C10*1.2</f>
        <v>0</v>
      </c>
    </row>
  </sheetData>
  <sheetProtection/>
  <mergeCells count="3">
    <mergeCell ref="A1:D1"/>
    <mergeCell ref="A2:D2"/>
    <mergeCell ref="A4:D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Cveti</cp:lastModifiedBy>
  <cp:lastPrinted>2018-08-08T07:26:51Z</cp:lastPrinted>
  <dcterms:created xsi:type="dcterms:W3CDTF">2008-08-14T11:02:43Z</dcterms:created>
  <dcterms:modified xsi:type="dcterms:W3CDTF">2018-08-08T07:27:01Z</dcterms:modified>
  <cp:category/>
  <cp:version/>
  <cp:contentType/>
  <cp:contentStatus/>
</cp:coreProperties>
</file>